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C91" lockStructure="1"/>
  <bookViews>
    <workbookView xWindow="32760" yWindow="32760" windowWidth="20490" windowHeight="7545"/>
  </bookViews>
  <sheets>
    <sheet name="Форма мониторинга МО " sheetId="1" r:id="rId1"/>
  </sheets>
  <definedNames>
    <definedName name="_xlnm.Print_Area" localSheetId="0">'Форма мониторинга МО '!$A$1:$AW$47</definedName>
  </definedNames>
  <calcPr calcId="145621"/>
</workbook>
</file>

<file path=xl/calcChain.xml><?xml version="1.0" encoding="utf-8"?>
<calcChain xmlns="http://schemas.openxmlformats.org/spreadsheetml/2006/main">
  <c r="C4" i="1" l="1"/>
  <c r="E4" i="1"/>
  <c r="G4" i="1"/>
  <c r="K4" i="1"/>
  <c r="J4" i="1"/>
  <c r="M4" i="1"/>
  <c r="O4" i="1"/>
  <c r="U4" i="1"/>
  <c r="U43" i="1"/>
  <c r="Q4" i="1"/>
  <c r="W4" i="1"/>
  <c r="Y4" i="1"/>
  <c r="AE4" i="1"/>
  <c r="AA4" i="1"/>
  <c r="AG4" i="1"/>
  <c r="AI4" i="1"/>
  <c r="AK4" i="1"/>
  <c r="AM4" i="1"/>
  <c r="AS4" i="1"/>
  <c r="AR4" i="1"/>
  <c r="AO4" i="1"/>
  <c r="AU4" i="1"/>
  <c r="AW4" i="1"/>
  <c r="AV4" i="1"/>
  <c r="I8" i="1"/>
  <c r="J8" i="1"/>
  <c r="K8" i="1"/>
  <c r="L8" i="1"/>
  <c r="S8" i="1"/>
  <c r="T8" i="1"/>
  <c r="U8" i="1"/>
  <c r="V8" i="1"/>
  <c r="AC8" i="1"/>
  <c r="AD8" i="1"/>
  <c r="AE8" i="1"/>
  <c r="AF8" i="1"/>
  <c r="AQ8" i="1"/>
  <c r="AR8" i="1"/>
  <c r="AT8" i="1"/>
  <c r="AW8" i="1"/>
  <c r="AX8" i="1"/>
  <c r="I9" i="1"/>
  <c r="J9" i="1"/>
  <c r="K9" i="1"/>
  <c r="L9" i="1"/>
  <c r="S9" i="1"/>
  <c r="T9" i="1"/>
  <c r="U9" i="1"/>
  <c r="V9" i="1"/>
  <c r="AC9" i="1"/>
  <c r="AD9" i="1"/>
  <c r="AE9" i="1"/>
  <c r="AF9" i="1"/>
  <c r="AQ9" i="1"/>
  <c r="AR9" i="1"/>
  <c r="AT9" i="1"/>
  <c r="AW9" i="1"/>
  <c r="AX9" i="1"/>
  <c r="I10" i="1"/>
  <c r="J10" i="1"/>
  <c r="K10" i="1"/>
  <c r="L10" i="1"/>
  <c r="S10" i="1"/>
  <c r="T10" i="1"/>
  <c r="V10" i="1"/>
  <c r="AC10" i="1"/>
  <c r="AD10" i="1"/>
  <c r="AF10" i="1"/>
  <c r="AQ10" i="1"/>
  <c r="AR10" i="1"/>
  <c r="AT10" i="1"/>
  <c r="AW10" i="1"/>
  <c r="AX10" i="1"/>
  <c r="I11" i="1"/>
  <c r="J11" i="1"/>
  <c r="K11" i="1"/>
  <c r="L11" i="1"/>
  <c r="S11" i="1"/>
  <c r="T11" i="1"/>
  <c r="U11" i="1"/>
  <c r="V11" i="1"/>
  <c r="AC11" i="1"/>
  <c r="AD11" i="1"/>
  <c r="AE11" i="1"/>
  <c r="AF11" i="1"/>
  <c r="AQ11" i="1"/>
  <c r="AR11" i="1"/>
  <c r="AT11" i="1"/>
  <c r="AW11" i="1"/>
  <c r="AX11" i="1"/>
  <c r="I12" i="1"/>
  <c r="J12" i="1"/>
  <c r="K12" i="1"/>
  <c r="L12" i="1"/>
  <c r="S12" i="1"/>
  <c r="T12" i="1"/>
  <c r="U12" i="1"/>
  <c r="V12" i="1"/>
  <c r="AC12" i="1"/>
  <c r="AD12" i="1"/>
  <c r="AE12" i="1"/>
  <c r="AF12" i="1"/>
  <c r="AQ12" i="1"/>
  <c r="AR12" i="1"/>
  <c r="AT12" i="1"/>
  <c r="AW12" i="1"/>
  <c r="AX12" i="1"/>
  <c r="I13" i="1"/>
  <c r="J13" i="1"/>
  <c r="K13" i="1"/>
  <c r="L13" i="1"/>
  <c r="S13" i="1"/>
  <c r="T13" i="1"/>
  <c r="U13" i="1"/>
  <c r="V13" i="1"/>
  <c r="AC13" i="1"/>
  <c r="AD13" i="1"/>
  <c r="AE13" i="1"/>
  <c r="AF13" i="1"/>
  <c r="AQ13" i="1"/>
  <c r="AR13" i="1"/>
  <c r="AT13" i="1"/>
  <c r="AS13" i="1" s="1"/>
  <c r="AW13" i="1"/>
  <c r="AX13" i="1"/>
  <c r="I14" i="1"/>
  <c r="J14" i="1"/>
  <c r="K14" i="1"/>
  <c r="L14" i="1"/>
  <c r="S14" i="1"/>
  <c r="T14" i="1"/>
  <c r="V14" i="1"/>
  <c r="AC14" i="1"/>
  <c r="AD14" i="1"/>
  <c r="AE14" i="1"/>
  <c r="AF14" i="1"/>
  <c r="AQ14" i="1"/>
  <c r="AR14" i="1"/>
  <c r="AT14" i="1"/>
  <c r="AW14" i="1"/>
  <c r="AX14" i="1"/>
  <c r="I15" i="1"/>
  <c r="J15" i="1"/>
  <c r="K15" i="1"/>
  <c r="L15" i="1"/>
  <c r="S15" i="1"/>
  <c r="T15" i="1"/>
  <c r="U15" i="1"/>
  <c r="V15" i="1"/>
  <c r="AC15" i="1"/>
  <c r="AD15" i="1"/>
  <c r="AF15" i="1"/>
  <c r="AQ15" i="1"/>
  <c r="AR15" i="1"/>
  <c r="AT15" i="1"/>
  <c r="AW15" i="1"/>
  <c r="AX15" i="1"/>
  <c r="I16" i="1"/>
  <c r="J16" i="1"/>
  <c r="K16" i="1"/>
  <c r="L16" i="1"/>
  <c r="S16" i="1"/>
  <c r="T16" i="1"/>
  <c r="V16" i="1"/>
  <c r="AC16" i="1"/>
  <c r="AD16" i="1"/>
  <c r="AE16" i="1"/>
  <c r="AF16" i="1"/>
  <c r="AQ16" i="1"/>
  <c r="AR16" i="1"/>
  <c r="AT16" i="1"/>
  <c r="AW16" i="1"/>
  <c r="AX16" i="1"/>
  <c r="I17" i="1"/>
  <c r="J17" i="1"/>
  <c r="K17" i="1"/>
  <c r="L17" i="1"/>
  <c r="S17" i="1"/>
  <c r="T17" i="1"/>
  <c r="U17" i="1"/>
  <c r="V17" i="1"/>
  <c r="AC17" i="1"/>
  <c r="AD17" i="1"/>
  <c r="AF17" i="1"/>
  <c r="AQ17" i="1"/>
  <c r="AR17" i="1"/>
  <c r="AT17" i="1"/>
  <c r="AW17" i="1"/>
  <c r="AX17" i="1"/>
  <c r="I18" i="1"/>
  <c r="J18" i="1"/>
  <c r="K18" i="1"/>
  <c r="L18" i="1"/>
  <c r="S18" i="1"/>
  <c r="T18" i="1"/>
  <c r="U18" i="1"/>
  <c r="V18" i="1"/>
  <c r="AC18" i="1"/>
  <c r="AD18" i="1"/>
  <c r="AF18" i="1"/>
  <c r="AQ18" i="1"/>
  <c r="AR18" i="1"/>
  <c r="AT18" i="1"/>
  <c r="AW18" i="1"/>
  <c r="AX18" i="1"/>
  <c r="I19" i="1"/>
  <c r="J19" i="1"/>
  <c r="K19" i="1"/>
  <c r="L19" i="1"/>
  <c r="S19" i="1"/>
  <c r="T19" i="1"/>
  <c r="U19" i="1"/>
  <c r="V19" i="1"/>
  <c r="AC19" i="1"/>
  <c r="AD19" i="1"/>
  <c r="AF19" i="1"/>
  <c r="AQ19" i="1"/>
  <c r="AR19" i="1"/>
  <c r="AT19" i="1"/>
  <c r="AW19" i="1"/>
  <c r="AX19" i="1"/>
  <c r="I20" i="1"/>
  <c r="J20" i="1"/>
  <c r="K20" i="1"/>
  <c r="L20" i="1"/>
  <c r="S20" i="1"/>
  <c r="T20" i="1"/>
  <c r="U20" i="1"/>
  <c r="V20" i="1"/>
  <c r="AC20" i="1"/>
  <c r="AD20" i="1"/>
  <c r="AE20" i="1"/>
  <c r="AF20" i="1"/>
  <c r="AQ20" i="1"/>
  <c r="AR20" i="1"/>
  <c r="AT20" i="1"/>
  <c r="AW20" i="1"/>
  <c r="AX20" i="1"/>
  <c r="I21" i="1"/>
  <c r="J21" i="1"/>
  <c r="K21" i="1"/>
  <c r="L21" i="1"/>
  <c r="S21" i="1"/>
  <c r="T21" i="1"/>
  <c r="U21" i="1"/>
  <c r="V21" i="1"/>
  <c r="AC21" i="1"/>
  <c r="AD21" i="1"/>
  <c r="AE21" i="1"/>
  <c r="AF21" i="1"/>
  <c r="AQ21" i="1"/>
  <c r="AR21" i="1"/>
  <c r="AT21" i="1"/>
  <c r="AW21" i="1"/>
  <c r="AX21" i="1"/>
  <c r="I22" i="1"/>
  <c r="J22" i="1"/>
  <c r="K22" i="1"/>
  <c r="L22" i="1"/>
  <c r="S22" i="1"/>
  <c r="T22" i="1"/>
  <c r="V22" i="1"/>
  <c r="AC22" i="1"/>
  <c r="AD22" i="1"/>
  <c r="AF22" i="1"/>
  <c r="AQ22" i="1"/>
  <c r="AR22" i="1"/>
  <c r="AT22" i="1"/>
  <c r="AW22" i="1"/>
  <c r="AX22" i="1"/>
  <c r="I23" i="1"/>
  <c r="J23" i="1"/>
  <c r="K23" i="1"/>
  <c r="L23" i="1"/>
  <c r="S23" i="1"/>
  <c r="T23" i="1"/>
  <c r="V23" i="1"/>
  <c r="AC23" i="1"/>
  <c r="AD23" i="1"/>
  <c r="AF23" i="1"/>
  <c r="AQ23" i="1"/>
  <c r="AR23" i="1"/>
  <c r="AT23" i="1"/>
  <c r="AW23" i="1"/>
  <c r="AX23" i="1"/>
  <c r="I24" i="1"/>
  <c r="J24" i="1"/>
  <c r="K24" i="1"/>
  <c r="L24" i="1"/>
  <c r="S24" i="1"/>
  <c r="T24" i="1"/>
  <c r="V24" i="1"/>
  <c r="AC24" i="1"/>
  <c r="AD24" i="1"/>
  <c r="AF24" i="1"/>
  <c r="AQ24" i="1"/>
  <c r="AR24" i="1"/>
  <c r="AT24" i="1"/>
  <c r="AW24" i="1"/>
  <c r="AX24" i="1"/>
  <c r="I25" i="1"/>
  <c r="J25" i="1"/>
  <c r="K25" i="1"/>
  <c r="L25" i="1"/>
  <c r="S25" i="1"/>
  <c r="T25" i="1"/>
  <c r="V25" i="1"/>
  <c r="AC25" i="1"/>
  <c r="AD25" i="1"/>
  <c r="AF25" i="1"/>
  <c r="AQ25" i="1"/>
  <c r="AR25" i="1"/>
  <c r="AT25" i="1"/>
  <c r="AW25" i="1"/>
  <c r="AX25" i="1"/>
  <c r="I26" i="1"/>
  <c r="J26" i="1"/>
  <c r="K26" i="1"/>
  <c r="L26" i="1"/>
  <c r="S26" i="1"/>
  <c r="T26" i="1"/>
  <c r="U26" i="1"/>
  <c r="V26" i="1"/>
  <c r="AC26" i="1"/>
  <c r="AD26" i="1"/>
  <c r="AE26" i="1"/>
  <c r="AF26" i="1"/>
  <c r="AQ26" i="1"/>
  <c r="AR26" i="1"/>
  <c r="AT26" i="1"/>
  <c r="AW26" i="1"/>
  <c r="AX26" i="1"/>
  <c r="I27" i="1"/>
  <c r="J27" i="1"/>
  <c r="K27" i="1"/>
  <c r="L27" i="1"/>
  <c r="S27" i="1"/>
  <c r="T27" i="1"/>
  <c r="V27" i="1"/>
  <c r="AC27" i="1"/>
  <c r="AD27" i="1"/>
  <c r="AF27" i="1"/>
  <c r="AQ27" i="1"/>
  <c r="AR27" i="1"/>
  <c r="AT27" i="1"/>
  <c r="AW27" i="1"/>
  <c r="AX27" i="1"/>
  <c r="I28" i="1"/>
  <c r="J28" i="1"/>
  <c r="K28" i="1"/>
  <c r="L28" i="1"/>
  <c r="S28" i="1"/>
  <c r="T28" i="1"/>
  <c r="V28" i="1"/>
  <c r="AC28" i="1"/>
  <c r="AD28" i="1"/>
  <c r="AF28" i="1"/>
  <c r="AQ28" i="1"/>
  <c r="AR28" i="1"/>
  <c r="AT28" i="1"/>
  <c r="AW28" i="1"/>
  <c r="AX28" i="1"/>
  <c r="I29" i="1"/>
  <c r="J29" i="1"/>
  <c r="K29" i="1"/>
  <c r="L29" i="1"/>
  <c r="S29" i="1"/>
  <c r="T29" i="1"/>
  <c r="U29" i="1"/>
  <c r="V29" i="1"/>
  <c r="AC29" i="1"/>
  <c r="AD29" i="1"/>
  <c r="AF29" i="1"/>
  <c r="AQ29" i="1"/>
  <c r="AR29" i="1"/>
  <c r="AT29" i="1"/>
  <c r="AW29" i="1"/>
  <c r="AX29" i="1"/>
  <c r="I30" i="1"/>
  <c r="J30" i="1"/>
  <c r="K30" i="1"/>
  <c r="L30" i="1"/>
  <c r="S30" i="1"/>
  <c r="T30" i="1"/>
  <c r="V30" i="1"/>
  <c r="AC30" i="1"/>
  <c r="AD30" i="1"/>
  <c r="AF30" i="1"/>
  <c r="AQ30" i="1"/>
  <c r="AR30" i="1"/>
  <c r="AT30" i="1"/>
  <c r="AW30" i="1"/>
  <c r="AX30" i="1"/>
  <c r="I31" i="1"/>
  <c r="J31" i="1"/>
  <c r="K31" i="1"/>
  <c r="L31" i="1"/>
  <c r="S31" i="1"/>
  <c r="T31" i="1"/>
  <c r="U31" i="1"/>
  <c r="V31" i="1"/>
  <c r="AC31" i="1"/>
  <c r="AD31" i="1"/>
  <c r="AF31" i="1"/>
  <c r="AQ31" i="1"/>
  <c r="AR31" i="1"/>
  <c r="AT31" i="1"/>
  <c r="AS31" i="1" s="1"/>
  <c r="AW31" i="1"/>
  <c r="AX31" i="1"/>
  <c r="I32" i="1"/>
  <c r="J32" i="1"/>
  <c r="K32" i="1"/>
  <c r="L32" i="1"/>
  <c r="S32" i="1"/>
  <c r="T32" i="1"/>
  <c r="V32" i="1"/>
  <c r="AC32" i="1"/>
  <c r="AD32" i="1"/>
  <c r="AF32" i="1"/>
  <c r="AQ32" i="1"/>
  <c r="AR32" i="1"/>
  <c r="AT32" i="1"/>
  <c r="AW32" i="1"/>
  <c r="AX32" i="1"/>
  <c r="I33" i="1"/>
  <c r="J33" i="1"/>
  <c r="K33" i="1"/>
  <c r="L33" i="1"/>
  <c r="S33" i="1"/>
  <c r="T33" i="1"/>
  <c r="U33" i="1"/>
  <c r="V33" i="1"/>
  <c r="AC33" i="1"/>
  <c r="AD33" i="1"/>
  <c r="AF33" i="1"/>
  <c r="AQ33" i="1"/>
  <c r="AR33" i="1"/>
  <c r="AT33" i="1"/>
  <c r="AW33" i="1"/>
  <c r="AX33" i="1"/>
  <c r="I34" i="1"/>
  <c r="J34" i="1"/>
  <c r="K34" i="1"/>
  <c r="L34" i="1"/>
  <c r="S34" i="1"/>
  <c r="T34" i="1"/>
  <c r="U34" i="1"/>
  <c r="V34" i="1"/>
  <c r="AC34" i="1"/>
  <c r="AD34" i="1"/>
  <c r="AF34" i="1"/>
  <c r="AQ34" i="1"/>
  <c r="AR34" i="1"/>
  <c r="AT34" i="1"/>
  <c r="AS34" i="1" s="1"/>
  <c r="AW34" i="1"/>
  <c r="AX34" i="1"/>
  <c r="I35" i="1"/>
  <c r="J35" i="1"/>
  <c r="K35" i="1"/>
  <c r="L35" i="1"/>
  <c r="S35" i="1"/>
  <c r="T35" i="1"/>
  <c r="V35" i="1"/>
  <c r="AC35" i="1"/>
  <c r="AD35" i="1"/>
  <c r="AF35" i="1"/>
  <c r="AQ35" i="1"/>
  <c r="AR35" i="1"/>
  <c r="AT35" i="1"/>
  <c r="AS35" i="1" s="1"/>
  <c r="AW35" i="1"/>
  <c r="AX35" i="1"/>
  <c r="I36" i="1"/>
  <c r="J36" i="1"/>
  <c r="K36" i="1"/>
  <c r="L36" i="1"/>
  <c r="S36" i="1"/>
  <c r="T36" i="1"/>
  <c r="V36" i="1"/>
  <c r="AC36" i="1"/>
  <c r="AD36" i="1"/>
  <c r="AF36" i="1"/>
  <c r="AQ36" i="1"/>
  <c r="AR36" i="1"/>
  <c r="AT36" i="1"/>
  <c r="AW36" i="1"/>
  <c r="AX36" i="1"/>
  <c r="I37" i="1"/>
  <c r="J37" i="1"/>
  <c r="K37" i="1"/>
  <c r="L37" i="1"/>
  <c r="S37" i="1"/>
  <c r="T37" i="1"/>
  <c r="V37" i="1"/>
  <c r="AC37" i="1"/>
  <c r="AD37" i="1"/>
  <c r="AF37" i="1"/>
  <c r="AQ37" i="1"/>
  <c r="AR37" i="1"/>
  <c r="AT37" i="1"/>
  <c r="AS37" i="1" s="1"/>
  <c r="AW37" i="1"/>
  <c r="AX37" i="1"/>
  <c r="I38" i="1"/>
  <c r="J38" i="1"/>
  <c r="K38" i="1"/>
  <c r="L38" i="1"/>
  <c r="S38" i="1"/>
  <c r="T38" i="1"/>
  <c r="V38" i="1"/>
  <c r="AC38" i="1"/>
  <c r="AD38" i="1"/>
  <c r="AF38" i="1"/>
  <c r="AQ38" i="1"/>
  <c r="AR38" i="1"/>
  <c r="AT38" i="1"/>
  <c r="AS38" i="1" s="1"/>
  <c r="AW38" i="1"/>
  <c r="AX38" i="1"/>
  <c r="I39" i="1"/>
  <c r="J39" i="1"/>
  <c r="K39" i="1"/>
  <c r="L39" i="1"/>
  <c r="S39" i="1"/>
  <c r="T39" i="1"/>
  <c r="V39" i="1"/>
  <c r="AC39" i="1"/>
  <c r="AD39" i="1"/>
  <c r="AF39" i="1"/>
  <c r="AQ39" i="1"/>
  <c r="AR39" i="1"/>
  <c r="AT39" i="1"/>
  <c r="AS39" i="1" s="1"/>
  <c r="AW39" i="1"/>
  <c r="AX39" i="1"/>
  <c r="I40" i="1"/>
  <c r="J40" i="1"/>
  <c r="K40" i="1"/>
  <c r="L40" i="1"/>
  <c r="S40" i="1"/>
  <c r="T40" i="1"/>
  <c r="V40" i="1"/>
  <c r="AC40" i="1"/>
  <c r="AD40" i="1"/>
  <c r="AF40" i="1"/>
  <c r="AQ40" i="1"/>
  <c r="AR40" i="1"/>
  <c r="AT40" i="1"/>
  <c r="AS40" i="1" s="1"/>
  <c r="AW40" i="1"/>
  <c r="AX40" i="1"/>
  <c r="I41" i="1"/>
  <c r="J41" i="1"/>
  <c r="K41" i="1"/>
  <c r="L41" i="1"/>
  <c r="S41" i="1"/>
  <c r="T41" i="1"/>
  <c r="V41" i="1"/>
  <c r="AC41" i="1"/>
  <c r="AD41" i="1"/>
  <c r="AF41" i="1"/>
  <c r="AQ41" i="1"/>
  <c r="AR41" i="1"/>
  <c r="AT41" i="1"/>
  <c r="AS41" i="1" s="1"/>
  <c r="AW41" i="1"/>
  <c r="AX41" i="1"/>
  <c r="I42" i="1"/>
  <c r="J42" i="1"/>
  <c r="K42" i="1"/>
  <c r="L42" i="1"/>
  <c r="S42" i="1"/>
  <c r="T42" i="1"/>
  <c r="V42" i="1"/>
  <c r="AC42" i="1"/>
  <c r="AD42" i="1"/>
  <c r="AF42" i="1"/>
  <c r="AQ42" i="1"/>
  <c r="AR42" i="1"/>
  <c r="AT42" i="1"/>
  <c r="AS42" i="1" s="1"/>
  <c r="AW42" i="1"/>
  <c r="AX42" i="1"/>
  <c r="I43" i="1"/>
  <c r="J43" i="1"/>
  <c r="K43" i="1"/>
  <c r="L43" i="1"/>
  <c r="S43" i="1"/>
  <c r="T43" i="1"/>
  <c r="V43" i="1"/>
  <c r="AC43" i="1"/>
  <c r="AD43" i="1"/>
  <c r="AF43" i="1"/>
  <c r="AQ43" i="1"/>
  <c r="AR43" i="1"/>
  <c r="AT43" i="1"/>
  <c r="AW43" i="1"/>
  <c r="AX43" i="1"/>
  <c r="I44" i="1"/>
  <c r="J44" i="1"/>
  <c r="K44" i="1"/>
  <c r="L44" i="1"/>
  <c r="S44" i="1"/>
  <c r="T44" i="1"/>
  <c r="V44" i="1"/>
  <c r="AC44" i="1"/>
  <c r="AD44" i="1"/>
  <c r="AF44" i="1"/>
  <c r="AQ44" i="1"/>
  <c r="AR44" i="1"/>
  <c r="AT44" i="1"/>
  <c r="AS44" i="1" s="1"/>
  <c r="AW44" i="1"/>
  <c r="AX44" i="1"/>
  <c r="I45" i="1"/>
  <c r="J45" i="1"/>
  <c r="K45" i="1"/>
  <c r="L45" i="1"/>
  <c r="S45" i="1"/>
  <c r="T45" i="1"/>
  <c r="V45" i="1"/>
  <c r="AC45" i="1"/>
  <c r="AD45" i="1"/>
  <c r="AF45" i="1"/>
  <c r="AQ45" i="1"/>
  <c r="AR45" i="1"/>
  <c r="AT45" i="1"/>
  <c r="AS45" i="1"/>
  <c r="AW45" i="1"/>
  <c r="AX45" i="1"/>
  <c r="I46" i="1"/>
  <c r="J46" i="1"/>
  <c r="K46" i="1"/>
  <c r="L46" i="1"/>
  <c r="S46" i="1"/>
  <c r="T46" i="1"/>
  <c r="V46" i="1"/>
  <c r="AC46" i="1"/>
  <c r="AD46" i="1"/>
  <c r="AF46" i="1"/>
  <c r="AQ46" i="1"/>
  <c r="AR46" i="1"/>
  <c r="AT46" i="1"/>
  <c r="AS46" i="1" s="1"/>
  <c r="AW46" i="1"/>
  <c r="AX46" i="1"/>
  <c r="I47" i="1"/>
  <c r="J47" i="1"/>
  <c r="K47" i="1"/>
  <c r="L47" i="1"/>
  <c r="S47" i="1"/>
  <c r="T47" i="1"/>
  <c r="V47" i="1"/>
  <c r="AC47" i="1"/>
  <c r="AD47" i="1"/>
  <c r="AF47" i="1"/>
  <c r="AQ47" i="1"/>
  <c r="AR47" i="1"/>
  <c r="AT47" i="1"/>
  <c r="AS47" i="1" s="1"/>
  <c r="AW47" i="1"/>
  <c r="AX47" i="1"/>
  <c r="U14" i="1"/>
  <c r="U10" i="1"/>
  <c r="U32" i="1"/>
  <c r="U30" i="1"/>
  <c r="U47" i="1"/>
  <c r="AE47" i="1"/>
  <c r="AE10" i="1"/>
  <c r="U22" i="1"/>
  <c r="AE17" i="1"/>
  <c r="AE29" i="1"/>
  <c r="AE34" i="1"/>
  <c r="AE33" i="1"/>
  <c r="AE46" i="1"/>
  <c r="AE35" i="1"/>
  <c r="AE40" i="1"/>
  <c r="AE37" i="1"/>
  <c r="AE38" i="1"/>
  <c r="AE39" i="1"/>
  <c r="AE42" i="1"/>
  <c r="AE41" i="1"/>
  <c r="AE36" i="1"/>
  <c r="AE30" i="1"/>
  <c r="AE44" i="1"/>
  <c r="AE43" i="1"/>
  <c r="AE15" i="1"/>
  <c r="AE45" i="1"/>
  <c r="U16" i="1"/>
  <c r="U39" i="1"/>
  <c r="U45" i="1"/>
  <c r="U23" i="1"/>
  <c r="U27" i="1"/>
  <c r="U25" i="1"/>
  <c r="U41" i="1"/>
  <c r="AS19" i="1"/>
  <c r="AS33" i="1"/>
  <c r="AS20" i="1"/>
  <c r="AS11" i="1"/>
  <c r="AS29" i="1"/>
  <c r="AS22" i="1"/>
  <c r="AS23" i="1"/>
  <c r="AS26" i="1"/>
  <c r="AS9" i="1"/>
  <c r="AS25" i="1"/>
  <c r="AS10" i="1"/>
  <c r="AS8" i="1"/>
  <c r="AS30" i="1"/>
  <c r="AS27" i="1"/>
  <c r="AS14" i="1"/>
  <c r="AS17" i="1"/>
  <c r="AS24" i="1"/>
  <c r="AS16" i="1"/>
  <c r="AS18" i="1"/>
  <c r="AS28" i="1"/>
  <c r="AS21" i="1"/>
  <c r="AE22" i="1"/>
  <c r="AE25" i="1"/>
  <c r="AE31" i="1"/>
  <c r="AD4" i="1"/>
  <c r="AE27" i="1"/>
  <c r="AE24" i="1"/>
  <c r="AE19" i="1"/>
  <c r="AE28" i="1"/>
  <c r="AE23" i="1"/>
  <c r="AE32" i="1"/>
  <c r="AE18" i="1"/>
  <c r="AS15" i="1"/>
  <c r="AS32" i="1"/>
  <c r="AS12" i="1"/>
  <c r="AS43" i="1"/>
  <c r="AS36" i="1"/>
  <c r="U37" i="1"/>
  <c r="U38" i="1"/>
  <c r="U24" i="1"/>
  <c r="T4" i="1"/>
  <c r="U35" i="1"/>
  <c r="U36" i="1"/>
  <c r="U28" i="1"/>
  <c r="U40" i="1"/>
  <c r="U42" i="1"/>
  <c r="U46" i="1"/>
  <c r="U44" i="1"/>
</calcChain>
</file>

<file path=xl/sharedStrings.xml><?xml version="1.0" encoding="utf-8"?>
<sst xmlns="http://schemas.openxmlformats.org/spreadsheetml/2006/main" count="795" uniqueCount="80">
  <si>
    <t>Приложение 2</t>
  </si>
  <si>
    <t>№ 
п/п</t>
  </si>
  <si>
    <t>Товар</t>
  </si>
  <si>
    <t>Магазины федеральных сетей</t>
  </si>
  <si>
    <t>Магазины локальных сетей</t>
  </si>
  <si>
    <t>Несетевые магазины</t>
  </si>
  <si>
    <t>Нестационарные торговые объекты</t>
  </si>
  <si>
    <t>Рынки</t>
  </si>
  <si>
    <t>Наличие товара в продаже (в %) *****</t>
  </si>
  <si>
    <t>Наличие товара в продаже (в %)</t>
  </si>
  <si>
    <t>Мин. цена
****</t>
  </si>
  <si>
    <t>Макс. цена</t>
  </si>
  <si>
    <t>Мин. цена</t>
  </si>
  <si>
    <t>Мука пшеничная (сорт высший), 1 кг</t>
  </si>
  <si>
    <t>Крупа рисовая (сорт первый), 1 кг</t>
  </si>
  <si>
    <t>Крупа гречневая (сорт первый), 1 кг</t>
  </si>
  <si>
    <t>Макаронные изделия (сорт высший), 1 кг</t>
  </si>
  <si>
    <t>Масло подсолнечное рафинированное, 1 кг</t>
  </si>
  <si>
    <t>Сахар песок, 1 кг</t>
  </si>
  <si>
    <t>Соль поваренная, 1 кг</t>
  </si>
  <si>
    <t>Чай черный байховый, 1 кг</t>
  </si>
  <si>
    <t>Вода питьевая столовая, 5 л</t>
  </si>
  <si>
    <t>Изделия колбасные вареные, 1 кг</t>
  </si>
  <si>
    <t>Колбасы варено-копченые, 1 кг</t>
  </si>
  <si>
    <t>Колбасы сырокопченые, 1 кг</t>
  </si>
  <si>
    <t>Говядина, 1 кг</t>
  </si>
  <si>
    <t>Свинина, 1 кг</t>
  </si>
  <si>
    <t>Мясо кур, 1 кг</t>
  </si>
  <si>
    <t>Рыба мороженая, 1 кг</t>
  </si>
  <si>
    <t>Рыба копченая, 1 кг</t>
  </si>
  <si>
    <t>Рыба соленая, 1 кг</t>
  </si>
  <si>
    <t>Рыбные консервы, 1 шт.</t>
  </si>
  <si>
    <t>Хлеб белый из пшеничной муки, 1 кг</t>
  </si>
  <si>
    <t>Хлеб черный ржаной, ржано-пшеничный, 1 кг</t>
  </si>
  <si>
    <t>Молоко питьевое (м.д.ж. 2,5-4%), 1 л</t>
  </si>
  <si>
    <t>Творог (м.д.ж. 5-9%), 1 кг</t>
  </si>
  <si>
    <t>Масло сливочное (м.д.ж. 82,5%), 1 кг</t>
  </si>
  <si>
    <t>Кефир (м.д.ж. 3,2%), 1 л</t>
  </si>
  <si>
    <t>Сметана м.д.ж. (15%), 1 кг</t>
  </si>
  <si>
    <t>Сыр твердый (м.д.ж. 45 %), 1 кг</t>
  </si>
  <si>
    <t>Картофель свежий, 1 кг</t>
  </si>
  <si>
    <t>Лук репчатый свежий, 1 кг</t>
  </si>
  <si>
    <t>Капуста белокочанная свежая, 1 кг</t>
  </si>
  <si>
    <t>Морковь столовая свежая, 1 кг</t>
  </si>
  <si>
    <t>Огурцы свежие, 1 кг</t>
  </si>
  <si>
    <t>Томаты свежие, 1 кг</t>
  </si>
  <si>
    <t>Перец сладкий свежий, 1 кг</t>
  </si>
  <si>
    <t>Яблоки свежие, 1 кг</t>
  </si>
  <si>
    <t>Бананы свежие, 1 кг</t>
  </si>
  <si>
    <t>Виноград свежий, 1 кг</t>
  </si>
  <si>
    <t>Апельсины, 1 кг</t>
  </si>
  <si>
    <t>Мандарины, 1 кг</t>
  </si>
  <si>
    <t>Яйцо столовое 1 категории (С1), 1 десяток</t>
  </si>
  <si>
    <t>* - указывается наименование муниципального образования</t>
  </si>
  <si>
    <t>** - указывается дата отчета</t>
  </si>
  <si>
    <t>*** - указывается информация о торговом объекте: наименование хозяйствующего субъекта, адрес размещения. Если предусмотренного торгового объекте нет в муниципальном образовании, то учитываются лишь те объекты, которые есть в указанных категориях.</t>
  </si>
  <si>
    <t>**** - указывается минимальная и максимальная цена товара в обследуемом торговом объекте в рублях в числовом формате с двумя знаками после запятой (0,00). В случае отсутствия товара ставится отметка "нет". Если товар представлен одной товарной позицией, то цена на неё указывается и в Мин. и в Макс.</t>
  </si>
  <si>
    <t>*****- указывается степень наличия товара в торговых объектах в % (например, если в 1-м из 10-ти магазинах нет товара, то степень наличия равна 90 %)</t>
  </si>
  <si>
    <t>Средние цены</t>
  </si>
  <si>
    <t>Ячейки для заполнения подсвечены красным цветом. После заполнения подсветка снимается.</t>
  </si>
  <si>
    <t>Если у Вас нет данных по продукту, то Вы ставите значение "нет" в мин. и макс. цене, иначе ячейка будет подсвечена красным цветом.</t>
  </si>
  <si>
    <t>Сдавать файл надо без подсветок</t>
  </si>
  <si>
    <t>Если у Вас по группе товаров есть только минимальная или максимальная цена, то в другой цене указываем это же значение, иначе ячейка будет подсвечена зеленым цветом.</t>
  </si>
  <si>
    <t>Имя отсылаемого файла должно быть: "Мониторинг40товаров-районЧерноморский.xls"</t>
  </si>
  <si>
    <t>нет</t>
  </si>
  <si>
    <t>Минимальная цена должна быть меньше максимальной, иначе ячейка будет подсвечена голубым цветом.</t>
  </si>
  <si>
    <t>Максимальная цена не должна превышать минимальную более чем в 3 раза, иначе ячейка будет подсвечена оранжевым цветом.</t>
  </si>
  <si>
    <t>киоск №11, г.Судак, ул.Ленина, в районе муз.школы;ООО" Агрофирма "Зеленогорск"</t>
  </si>
  <si>
    <t>торговый павильон "Сириус", г.Судак, ул.Алуштинская, 12;ИП Ильина И.Г.</t>
  </si>
  <si>
    <t xml:space="preserve">МУП городского округа Судак, "Судакторг" г.Судак, ул.Ленина, 19 </t>
  </si>
  <si>
    <t>Магазин "Прод Торгъ"г. Судак ул.Алуштинская, 24;ООО «ТК «Клевер»,</t>
  </si>
  <si>
    <t xml:space="preserve">Магазин "Продукты-381", г.Судак,ул.Ленина,38;  ООО«ПУД», </t>
  </si>
  <si>
    <t>торговый павильон "Макси", г.Судак, ул.Истрашкина;           ИП Калюжная Н.А.</t>
  </si>
  <si>
    <t>магазин "Продукты", г.Судак, ул.Ленина,35;   ИП Бадалов С.М.</t>
  </si>
  <si>
    <t>магазин "Гузель", г.Судак, ул.Ленина,19;           ИП Хатипова А.М.</t>
  </si>
  <si>
    <t>магазин "Продукты", г.Судак, ул.Гагарина,4, ИП Коваль А.В.</t>
  </si>
  <si>
    <t>торговый павильон"Овощной", г.Судак, ул.Восточное шоссе;                           ИП Абкеримов У.А.</t>
  </si>
  <si>
    <t>торговый киоск"Овощи-фрукты", г.Судак, ул.Октябрьская, 49/2, ИП Боджек Р.М.</t>
  </si>
  <si>
    <t xml:space="preserve">Универсам "Яблоко", г.Судак, ул.Ленина,24;ООО "УЭЛСИ"    </t>
  </si>
  <si>
    <t>Результаты мониторинга цен на фиксированный набор товаров в г.Судак по состоянию на 12.05.2021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</si>
</sst>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1"/>
    </font>
    <font>
      <sz val="11"/>
      <color indexed="8"/>
      <name val="Cambria"/>
      <family val="1"/>
      <charset val="204"/>
    </font>
    <font>
      <b/>
      <sz val="11"/>
      <color indexed="8"/>
      <name val="Calibri"/>
      <family val="2"/>
      <charset val="1"/>
    </font>
    <font>
      <sz val="14"/>
      <color indexed="8"/>
      <name val="Calibri"/>
      <family val="2"/>
      <charset val="1"/>
    </font>
    <font>
      <b/>
      <sz val="15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sz val="13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1"/>
      <color indexed="8"/>
      <name val="Cambria"/>
      <family val="1"/>
      <charset val="204"/>
    </font>
    <font>
      <sz val="13"/>
      <color indexed="8"/>
      <name val="Cambria"/>
      <family val="1"/>
      <charset val="204"/>
    </font>
    <font>
      <sz val="11"/>
      <color indexed="9"/>
      <name val="Cambria"/>
      <family val="1"/>
      <charset val="204"/>
    </font>
    <font>
      <sz val="11"/>
      <color indexed="9"/>
      <name val="Calibri"/>
      <family val="2"/>
      <charset val="1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5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5" borderId="0" applyNumberFormat="0" applyBorder="0" applyAlignment="0" applyProtection="0"/>
    <xf numFmtId="0" fontId="16" fillId="9" borderId="0" applyNumberFormat="0" applyBorder="0" applyAlignment="0" applyProtection="0"/>
    <xf numFmtId="0" fontId="17" fillId="4" borderId="1" applyNumberFormat="0" applyAlignment="0" applyProtection="0"/>
    <xf numFmtId="0" fontId="18" fillId="10" borderId="2" applyNumberFormat="0" applyAlignment="0" applyProtection="0"/>
    <xf numFmtId="0" fontId="19" fillId="1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11" borderId="7" applyNumberFormat="0" applyAlignment="0" applyProtection="0"/>
    <xf numFmtId="0" fontId="25" fillId="0" borderId="0" applyNumberFormat="0" applyFill="0" applyBorder="0" applyAlignment="0" applyProtection="0"/>
    <xf numFmtId="0" fontId="26" fillId="12" borderId="0" applyNumberFormat="0" applyBorder="0" applyAlignment="0" applyProtection="0"/>
    <xf numFmtId="0" fontId="27" fillId="2" borderId="0" applyNumberFormat="0" applyBorder="0" applyAlignment="0" applyProtection="0"/>
    <xf numFmtId="0" fontId="28" fillId="0" borderId="0" applyNumberFormat="0" applyFill="0" applyBorder="0" applyAlignment="0" applyProtection="0"/>
    <xf numFmtId="0" fontId="14" fillId="1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0" applyNumberFormat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5" fillId="14" borderId="10" xfId="0" applyFont="1" applyFill="1" applyBorder="1" applyAlignment="1">
      <alignment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0" fillId="0" borderId="10" xfId="0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" fontId="1" fillId="0" borderId="0" xfId="0" applyNumberFormat="1" applyFont="1"/>
    <xf numFmtId="1" fontId="6" fillId="0" borderId="10" xfId="0" applyNumberFormat="1" applyFont="1" applyBorder="1" applyAlignment="1">
      <alignment horizontal="center" vertical="center" wrapText="1"/>
    </xf>
    <xf numFmtId="1" fontId="0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wrapText="1"/>
    </xf>
    <xf numFmtId="1" fontId="6" fillId="0" borderId="0" xfId="0" applyNumberFormat="1" applyFont="1" applyBorder="1" applyAlignment="1">
      <alignment horizontal="left" wrapText="1"/>
    </xf>
    <xf numFmtId="1" fontId="2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Fill="1"/>
    <xf numFmtId="0" fontId="11" fillId="0" borderId="0" xfId="0" applyFont="1"/>
    <xf numFmtId="0" fontId="15" fillId="0" borderId="0" xfId="0" applyFont="1" applyAlignment="1">
      <alignment horizontal="center"/>
    </xf>
    <xf numFmtId="1" fontId="15" fillId="0" borderId="0" xfId="0" applyNumberFormat="1" applyFont="1" applyAlignment="1">
      <alignment horizontal="center"/>
    </xf>
    <xf numFmtId="2" fontId="5" fillId="0" borderId="10" xfId="0" applyNumberFormat="1" applyFont="1" applyBorder="1" applyAlignment="1" applyProtection="1">
      <alignment horizontal="center" vertical="center" wrapText="1"/>
    </xf>
    <xf numFmtId="2" fontId="5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292">
    <dxf>
      <font>
        <b/>
        <i val="0"/>
        <condense val="0"/>
        <extend val="0"/>
        <color rgb="FFFF0000"/>
      </font>
      <fill>
        <patternFill>
          <fgColor indexed="64"/>
          <bgColor rgb="FFFFCC00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FFCC00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CC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FFCC00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FF"/>
        </patternFill>
      </fill>
    </dxf>
    <dxf>
      <font>
        <b/>
        <i val="0"/>
        <condense val="0"/>
        <extend val="0"/>
        <color rgb="FFFF0000"/>
      </font>
      <fill>
        <patternFill>
          <fgColor indexed="64"/>
          <bgColor rgb="FF00FF00"/>
        </patternFill>
      </fill>
    </dxf>
    <dxf>
      <fill>
        <patternFill>
          <fgColor indexed="64"/>
          <bgColor rgb="FFFF99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tabSelected="1" topLeftCell="A34" zoomScale="80" zoomScaleNormal="80" zoomScaleSheetLayoutView="70" workbookViewId="0">
      <pane xSplit="2" topLeftCell="I1" activePane="topRight" state="frozen"/>
      <selection pane="topRight" activeCell="B4" sqref="B4"/>
    </sheetView>
  </sheetViews>
  <sheetFormatPr defaultRowHeight="14.25" x14ac:dyDescent="0.2"/>
  <cols>
    <col min="1" max="1" width="5" style="1" customWidth="1"/>
    <col min="2" max="2" width="52.140625" style="1" customWidth="1"/>
    <col min="3" max="11" width="9.7109375" style="1" customWidth="1"/>
    <col min="12" max="12" width="9.7109375" style="18" hidden="1" customWidth="1"/>
    <col min="13" max="21" width="9.7109375" style="1" customWidth="1"/>
    <col min="22" max="22" width="9.7109375" style="18" hidden="1" customWidth="1"/>
    <col min="23" max="31" width="9.7109375" style="1" customWidth="1"/>
    <col min="32" max="32" width="9.7109375" style="1" hidden="1" customWidth="1"/>
    <col min="33" max="45" width="9.7109375" style="1" customWidth="1"/>
    <col min="46" max="46" width="9.7109375" style="1" hidden="1" customWidth="1"/>
    <col min="47" max="49" width="9.7109375" style="1" customWidth="1"/>
    <col min="50" max="50" width="0" style="11" hidden="1" customWidth="1"/>
    <col min="51" max="51" width="9.140625" style="11"/>
    <col min="52" max="16384" width="9.140625" style="1"/>
  </cols>
  <sheetData>
    <row r="1" spans="1:256" ht="18" customHeight="1" x14ac:dyDescent="0.3"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U1" s="44" t="s">
        <v>0</v>
      </c>
      <c r="AV1" s="44"/>
      <c r="AW1" s="44"/>
    </row>
    <row r="2" spans="1:256" ht="8.25" customHeight="1" x14ac:dyDescent="0.25">
      <c r="O2" s="2"/>
      <c r="P2" s="2"/>
      <c r="Q2" s="2"/>
      <c r="R2" s="2"/>
      <c r="S2" s="2"/>
      <c r="T2" s="2"/>
      <c r="U2" s="2"/>
      <c r="V2" s="24"/>
      <c r="W2" s="2"/>
      <c r="X2" s="2"/>
      <c r="Y2" s="2"/>
      <c r="Z2" s="2"/>
      <c r="AA2" s="2"/>
      <c r="AB2" s="2"/>
      <c r="AC2" s="2"/>
      <c r="AD2" s="2"/>
      <c r="AU2" s="3"/>
      <c r="AV2" s="3"/>
      <c r="AW2" s="3"/>
    </row>
    <row r="3" spans="1:256" ht="18.75" customHeight="1" x14ac:dyDescent="0.3">
      <c r="B3" s="46" t="s">
        <v>79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</row>
    <row r="4" spans="1:256" s="30" customFormat="1" ht="14.25" customHeight="1" x14ac:dyDescent="0.25">
      <c r="A4" s="25"/>
      <c r="B4" s="26"/>
      <c r="C4" s="27" t="str">
        <f>TRIM(C6)</f>
        <v>нет</v>
      </c>
      <c r="D4" s="27"/>
      <c r="E4" s="27" t="str">
        <f>TRIM(E6)</f>
        <v>нет</v>
      </c>
      <c r="F4" s="27"/>
      <c r="G4" s="27" t="str">
        <f>TRIM(G6)</f>
        <v>нет</v>
      </c>
      <c r="H4" s="27"/>
      <c r="I4" s="27"/>
      <c r="J4" s="28">
        <f>3-K4</f>
        <v>0</v>
      </c>
      <c r="K4" s="31">
        <f>COUNTIF(C4:G4,"нет")</f>
        <v>3</v>
      </c>
      <c r="L4" s="32"/>
      <c r="M4" s="31" t="str">
        <f>TRIM(M6)</f>
        <v>Универсам "Яблоко", г.Судак, ул.Ленина,24;ООО "УЭЛСИ"</v>
      </c>
      <c r="N4" s="26"/>
      <c r="O4" s="27" t="str">
        <f>TRIM(O6)</f>
        <v>Магазин "Прод Торгъ"г. Судак ул.Алуштинская, 24;ООО «ТК «Клевер»,</v>
      </c>
      <c r="P4" s="26"/>
      <c r="Q4" s="27" t="str">
        <f>TRIM(Q6)</f>
        <v>Магазин "Продукты-381", г.Судак,ул.Ленина,38; ООО«ПУД»,</v>
      </c>
      <c r="R4" s="26"/>
      <c r="S4" s="26"/>
      <c r="T4" s="28">
        <f>3-U4</f>
        <v>3</v>
      </c>
      <c r="U4" s="31">
        <f>COUNTIF(M4:Q4,"нет")</f>
        <v>0</v>
      </c>
      <c r="V4" s="32"/>
      <c r="W4" s="31" t="str">
        <f>TRIM(W6)</f>
        <v>магазин "Гузель", г.Судак, ул.Ленина,19; ИП Хатипова А.М.</v>
      </c>
      <c r="X4" s="26"/>
      <c r="Y4" s="27" t="str">
        <f>TRIM(Y6)</f>
        <v>магазин "Продукты", г.Судак, ул.Ленина,35; ИП Бадалов С.М.</v>
      </c>
      <c r="Z4" s="26"/>
      <c r="AA4" s="27" t="str">
        <f>TRIM(AA6)</f>
        <v>магазин "Продукты", г.Судак, ул.Гагарина,4, ИП Коваль А.В.</v>
      </c>
      <c r="AB4" s="26"/>
      <c r="AC4" s="26"/>
      <c r="AD4" s="28">
        <f>3-AE4</f>
        <v>3</v>
      </c>
      <c r="AE4" s="31">
        <f>COUNTIF(W4:AA4,"нет")</f>
        <v>0</v>
      </c>
      <c r="AF4" s="31"/>
      <c r="AG4" s="31" t="str">
        <f>TRIM(AG6)</f>
        <v>киоск №11, г.Судак, ул.Ленина, в районе муз.школы;ООО" Агрофирма "Зеленогорск"</v>
      </c>
      <c r="AH4" s="26"/>
      <c r="AI4" s="27" t="str">
        <f>TRIM(AI6)</f>
        <v>торговый павильон "Сириус", г.Судак, ул.Алуштинская, 12;ИП Ильина И.Г.</v>
      </c>
      <c r="AJ4" s="26"/>
      <c r="AK4" s="27" t="str">
        <f>TRIM(AK6)</f>
        <v>торговый киоск"Овощи-фрукты", г.Судак, ул.Октябрьская, 49/2, ИП Боджек Р.М.</v>
      </c>
      <c r="AL4" s="26"/>
      <c r="AM4" s="27" t="str">
        <f>TRIM(AM6)</f>
        <v>торговый павильон "Макси", г.Судак, ул.Истрашкина; ИП Калюжная Н.А.</v>
      </c>
      <c r="AN4" s="26"/>
      <c r="AO4" s="27" t="str">
        <f>TRIM(AO6)</f>
        <v>торговый павильон"Овощной", г.Судак, ул.Восточное шоссе; ИП Абкеримов У.А.</v>
      </c>
      <c r="AP4" s="26"/>
      <c r="AQ4" s="26"/>
      <c r="AR4" s="28">
        <f>5-AS4</f>
        <v>5</v>
      </c>
      <c r="AS4" s="31">
        <f>COUNTIF(AG4:AO4,"нет")</f>
        <v>0</v>
      </c>
      <c r="AT4" s="31"/>
      <c r="AU4" s="31" t="str">
        <f>TRIM(AU6)</f>
        <v>МУП городского округа Судак, "Судакторг" г.Судак, ул.Ленина, 19</v>
      </c>
      <c r="AV4" s="28">
        <f>1-AW4</f>
        <v>1</v>
      </c>
      <c r="AW4" s="31">
        <f>COUNTIF(AU4,"нет")</f>
        <v>0</v>
      </c>
      <c r="AX4" s="29"/>
      <c r="AY4" s="29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pans="1:256" ht="29.25" customHeight="1" x14ac:dyDescent="0.25">
      <c r="A5" s="36" t="s">
        <v>1</v>
      </c>
      <c r="B5" s="36" t="s">
        <v>2</v>
      </c>
      <c r="C5" s="38" t="s">
        <v>3</v>
      </c>
      <c r="D5" s="38"/>
      <c r="E5" s="38"/>
      <c r="F5" s="38"/>
      <c r="G5" s="38"/>
      <c r="H5" s="38"/>
      <c r="I5" s="38"/>
      <c r="J5" s="38"/>
      <c r="K5" s="38"/>
      <c r="L5" s="19"/>
      <c r="M5" s="38" t="s">
        <v>4</v>
      </c>
      <c r="N5" s="38"/>
      <c r="O5" s="38"/>
      <c r="P5" s="38"/>
      <c r="Q5" s="38"/>
      <c r="R5" s="38"/>
      <c r="S5" s="38"/>
      <c r="T5" s="38"/>
      <c r="U5" s="38"/>
      <c r="V5" s="19"/>
      <c r="W5" s="38" t="s">
        <v>5</v>
      </c>
      <c r="X5" s="38"/>
      <c r="Y5" s="38"/>
      <c r="Z5" s="38"/>
      <c r="AA5" s="38"/>
      <c r="AB5" s="38"/>
      <c r="AC5" s="38"/>
      <c r="AD5" s="38"/>
      <c r="AE5" s="38"/>
      <c r="AF5" s="17"/>
      <c r="AG5" s="38" t="s">
        <v>6</v>
      </c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17"/>
      <c r="AU5" s="38" t="s">
        <v>7</v>
      </c>
      <c r="AV5" s="38"/>
      <c r="AW5" s="38"/>
      <c r="AX5" s="12"/>
      <c r="AY5" s="12"/>
    </row>
    <row r="6" spans="1:256" ht="62.25" customHeight="1" x14ac:dyDescent="0.2">
      <c r="A6" s="36"/>
      <c r="B6" s="36"/>
      <c r="C6" s="37" t="s">
        <v>64</v>
      </c>
      <c r="D6" s="37"/>
      <c r="E6" s="37" t="s">
        <v>64</v>
      </c>
      <c r="F6" s="37"/>
      <c r="G6" s="37" t="s">
        <v>64</v>
      </c>
      <c r="H6" s="37"/>
      <c r="I6" s="42" t="s">
        <v>58</v>
      </c>
      <c r="J6" s="43"/>
      <c r="K6" s="39" t="s">
        <v>8</v>
      </c>
      <c r="L6" s="20"/>
      <c r="M6" s="37" t="s">
        <v>78</v>
      </c>
      <c r="N6" s="37"/>
      <c r="O6" s="37" t="s">
        <v>70</v>
      </c>
      <c r="P6" s="37"/>
      <c r="Q6" s="40" t="s">
        <v>71</v>
      </c>
      <c r="R6" s="41"/>
      <c r="S6" s="42" t="s">
        <v>58</v>
      </c>
      <c r="T6" s="43"/>
      <c r="U6" s="39" t="s">
        <v>9</v>
      </c>
      <c r="V6" s="20"/>
      <c r="W6" s="37" t="s">
        <v>74</v>
      </c>
      <c r="X6" s="37"/>
      <c r="Y6" s="37" t="s">
        <v>73</v>
      </c>
      <c r="Z6" s="37"/>
      <c r="AA6" s="40" t="s">
        <v>75</v>
      </c>
      <c r="AB6" s="41"/>
      <c r="AC6" s="42" t="s">
        <v>58</v>
      </c>
      <c r="AD6" s="43"/>
      <c r="AE6" s="39" t="s">
        <v>9</v>
      </c>
      <c r="AF6" s="7"/>
      <c r="AG6" s="37" t="s">
        <v>67</v>
      </c>
      <c r="AH6" s="37"/>
      <c r="AI6" s="37" t="s">
        <v>68</v>
      </c>
      <c r="AJ6" s="37"/>
      <c r="AK6" s="37" t="s">
        <v>77</v>
      </c>
      <c r="AL6" s="37"/>
      <c r="AM6" s="37" t="s">
        <v>72</v>
      </c>
      <c r="AN6" s="37"/>
      <c r="AO6" s="37" t="s">
        <v>76</v>
      </c>
      <c r="AP6" s="37"/>
      <c r="AQ6" s="42" t="s">
        <v>58</v>
      </c>
      <c r="AR6" s="43"/>
      <c r="AS6" s="39" t="s">
        <v>9</v>
      </c>
      <c r="AT6" s="7"/>
      <c r="AU6" s="37" t="s">
        <v>69</v>
      </c>
      <c r="AV6" s="37"/>
      <c r="AW6" s="39" t="s">
        <v>9</v>
      </c>
      <c r="AX6" s="13"/>
      <c r="AY6" s="13"/>
    </row>
    <row r="7" spans="1:256" ht="43.5" customHeight="1" x14ac:dyDescent="0.2">
      <c r="A7" s="36"/>
      <c r="B7" s="36"/>
      <c r="C7" s="7" t="s">
        <v>10</v>
      </c>
      <c r="D7" s="7" t="s">
        <v>11</v>
      </c>
      <c r="E7" s="7" t="s">
        <v>12</v>
      </c>
      <c r="F7" s="7" t="s">
        <v>11</v>
      </c>
      <c r="G7" s="7" t="s">
        <v>12</v>
      </c>
      <c r="H7" s="7" t="s">
        <v>11</v>
      </c>
      <c r="I7" s="15" t="s">
        <v>12</v>
      </c>
      <c r="J7" s="15" t="s">
        <v>11</v>
      </c>
      <c r="K7" s="39"/>
      <c r="L7" s="20"/>
      <c r="M7" s="7" t="s">
        <v>12</v>
      </c>
      <c r="N7" s="7" t="s">
        <v>11</v>
      </c>
      <c r="O7" s="7" t="s">
        <v>12</v>
      </c>
      <c r="P7" s="7" t="s">
        <v>11</v>
      </c>
      <c r="Q7" s="7" t="s">
        <v>12</v>
      </c>
      <c r="R7" s="7" t="s">
        <v>11</v>
      </c>
      <c r="S7" s="15" t="s">
        <v>12</v>
      </c>
      <c r="T7" s="15" t="s">
        <v>11</v>
      </c>
      <c r="U7" s="39"/>
      <c r="V7" s="20"/>
      <c r="W7" s="7" t="s">
        <v>12</v>
      </c>
      <c r="X7" s="7" t="s">
        <v>11</v>
      </c>
      <c r="Y7" s="7" t="s">
        <v>12</v>
      </c>
      <c r="Z7" s="7" t="s">
        <v>11</v>
      </c>
      <c r="AA7" s="7" t="s">
        <v>12</v>
      </c>
      <c r="AB7" s="7" t="s">
        <v>11</v>
      </c>
      <c r="AC7" s="15" t="s">
        <v>12</v>
      </c>
      <c r="AD7" s="15" t="s">
        <v>11</v>
      </c>
      <c r="AE7" s="39"/>
      <c r="AF7" s="7"/>
      <c r="AG7" s="7" t="s">
        <v>12</v>
      </c>
      <c r="AH7" s="7" t="s">
        <v>11</v>
      </c>
      <c r="AI7" s="7" t="s">
        <v>12</v>
      </c>
      <c r="AJ7" s="7" t="s">
        <v>11</v>
      </c>
      <c r="AK7" s="7" t="s">
        <v>12</v>
      </c>
      <c r="AL7" s="7" t="s">
        <v>11</v>
      </c>
      <c r="AM7" s="7" t="s">
        <v>12</v>
      </c>
      <c r="AN7" s="7" t="s">
        <v>11</v>
      </c>
      <c r="AO7" s="7" t="s">
        <v>12</v>
      </c>
      <c r="AP7" s="7" t="s">
        <v>11</v>
      </c>
      <c r="AQ7" s="15" t="s">
        <v>12</v>
      </c>
      <c r="AR7" s="15" t="s">
        <v>11</v>
      </c>
      <c r="AS7" s="39"/>
      <c r="AT7" s="7"/>
      <c r="AU7" s="7" t="s">
        <v>12</v>
      </c>
      <c r="AV7" s="7" t="s">
        <v>11</v>
      </c>
      <c r="AW7" s="39"/>
      <c r="AX7" s="14"/>
      <c r="AY7" s="14"/>
    </row>
    <row r="8" spans="1:256" ht="19.5" customHeight="1" x14ac:dyDescent="0.2">
      <c r="A8" s="8">
        <v>1</v>
      </c>
      <c r="B8" s="9" t="s">
        <v>13</v>
      </c>
      <c r="C8" s="10" t="s">
        <v>64</v>
      </c>
      <c r="D8" s="10" t="s">
        <v>64</v>
      </c>
      <c r="E8" s="10" t="s">
        <v>64</v>
      </c>
      <c r="F8" s="10" t="s">
        <v>64</v>
      </c>
      <c r="G8" s="33" t="s">
        <v>64</v>
      </c>
      <c r="H8" s="33" t="s">
        <v>64</v>
      </c>
      <c r="I8" s="16" t="str">
        <f>IF(C8="нет",IF(E8="нет",IF(G8="нет","нет",AVERAGE(C8,E8,G8)),AVERAGE(C8,E8,G8)),AVERAGE(C8,E8,G8))</f>
        <v>нет</v>
      </c>
      <c r="J8" s="16" t="str">
        <f>IF(D8="нет",IF(F8="нет",IF(H8="нет","нет",AVERAGE(D8,F8,H8)),AVERAGE(D8,F8,H8)),AVERAGE(D8,F8,H8))</f>
        <v>нет</v>
      </c>
      <c r="K8" s="10">
        <f>IF(COUNTIF(C8:H8,"нет")=6,0,IF(COUNTIF(C8:H8,"нет")=0,100,IF(COUNTIF(C8:H8,"нет")=4,IF($K$4=0,100/3,IF($K$4=1,50,100)),IF($K$4=0,200/3,100))))</f>
        <v>0</v>
      </c>
      <c r="L8" s="21">
        <f>COUNT(C8,E8,G8)</f>
        <v>0</v>
      </c>
      <c r="M8" s="33">
        <v>24.9</v>
      </c>
      <c r="N8" s="33">
        <v>37.9</v>
      </c>
      <c r="O8" s="33">
        <v>32.9</v>
      </c>
      <c r="P8" s="33">
        <v>35</v>
      </c>
      <c r="Q8" s="33">
        <v>28.6</v>
      </c>
      <c r="R8" s="33">
        <v>51</v>
      </c>
      <c r="S8" s="16">
        <f>IF(M8="нет",IF(O8="нет",IF(Q8="нет","нет",AVERAGE(M8,O8,Q8)),AVERAGE(M8,O8,Q8)),AVERAGE(M8,O8,Q8))</f>
        <v>28.8</v>
      </c>
      <c r="T8" s="16">
        <f>IF(N8="нет",IF(P8="нет",IF(R8="нет","нет",AVERAGE(N8,P8,R8)),AVERAGE(N8,P8,R8)),AVERAGE(N8,P8,R8))</f>
        <v>41.300000000000004</v>
      </c>
      <c r="U8" s="10">
        <f>IF(COUNTIF(M8:R8,"нет")=6,0,IF(COUNTIF(M8:R8,"нет")=0,100,IF(COUNTIF(M8:R8,"нет")=4,IF($U$4=0,100/3,IF($U$4=1,50,100)),IF($U$4=0,200/3,100))))</f>
        <v>100</v>
      </c>
      <c r="V8" s="21">
        <f t="shared" ref="V8:V47" si="0">COUNT(M8,O8,Q8)</f>
        <v>3</v>
      </c>
      <c r="W8" s="10">
        <v>30</v>
      </c>
      <c r="X8" s="10">
        <v>42</v>
      </c>
      <c r="Y8" s="10">
        <v>30</v>
      </c>
      <c r="Z8" s="10">
        <v>35</v>
      </c>
      <c r="AA8" s="33">
        <v>40</v>
      </c>
      <c r="AB8" s="33">
        <v>45</v>
      </c>
      <c r="AC8" s="16">
        <f>IF(W8="нет",IF(Y8="нет",IF(AA8="нет","нет",AVERAGE(W8,Y8,AA8)),AVERAGE(W8,Y8,AA8)),AVERAGE(W8,Y8,AA8))</f>
        <v>33.333333333333336</v>
      </c>
      <c r="AD8" s="16">
        <f>IF(X8="нет",IF(Z8="нет",IF(AB8="нет","нет",AVERAGE(X8,Z8,AB8)),AVERAGE(X8,Z8,AB8)),AVERAGE(X8,Z8,AB8))</f>
        <v>40.666666666666664</v>
      </c>
      <c r="AE8" s="10">
        <f>IF(COUNTIF(W8:AB8,"нет")=6,0,IF(COUNTIF(W8:AB8,"нет")=0,100,IF(COUNTIF(W8:AB8,"нет")=4,IF($AE$4=0,100/3,IF($AE$4=1,50,100)),IF($AE$4=0,200/3,100))))</f>
        <v>100</v>
      </c>
      <c r="AF8" s="21">
        <f t="shared" ref="AF8:AF47" si="1">COUNT(W8,Y8,AA8)</f>
        <v>3</v>
      </c>
      <c r="AG8" s="10">
        <v>22</v>
      </c>
      <c r="AH8" s="10">
        <v>22</v>
      </c>
      <c r="AI8" s="10">
        <v>30</v>
      </c>
      <c r="AJ8" s="10">
        <v>40</v>
      </c>
      <c r="AK8" s="10">
        <v>29</v>
      </c>
      <c r="AL8" s="10">
        <v>35</v>
      </c>
      <c r="AM8" s="10" t="s">
        <v>64</v>
      </c>
      <c r="AN8" s="10" t="s">
        <v>64</v>
      </c>
      <c r="AO8" s="10">
        <v>35</v>
      </c>
      <c r="AP8" s="10">
        <v>35</v>
      </c>
      <c r="AQ8" s="16">
        <f>IF(AG8="нет",IF(AI8="нет",IF(AK8="нет",IF(AM8="нет",IF(AO8="нет","нет",AVERAGE(AG8,AI8,AK8,AM8,AO8)),AVERAGE(AG8,AI8,AK8,AM8,AO8)),AVERAGE(AG8,AI8,AK8,AM8,AO8)),AVERAGE(AG8,AI8,AK8,AM8,AO8)),AVERAGE(AG8,AI8,AK8,AM8,AO8))</f>
        <v>29</v>
      </c>
      <c r="AR8" s="16">
        <f>IF(AH8="нет",IF(AJ8="нет",IF(AL8="нет",IF(AN8="нет",IF(AP8="нет","нет",AVERAGE(AH8,AJ8,AL8,AN8,AP8)),AVERAGE(AH8,AJ8,AL8,AN8,AP8)),AVERAGE(AH8,AJ8,AL8,AN8,AP8)),AVERAGE(AH8,AJ8,AL8,AN8,AP8)),AVERAGE(AH8,AJ8,AL8,AN8,AP8))</f>
        <v>33</v>
      </c>
      <c r="AS8" s="10">
        <f>IF(AT8&gt;$AR$4,"Ошибка",IF($AR$4=0,0,AT8/$AR$4*100))</f>
        <v>80</v>
      </c>
      <c r="AT8" s="21">
        <f>COUNT(AG8,AI8,AK8,AM8,AO8)</f>
        <v>4</v>
      </c>
      <c r="AU8" s="10">
        <v>25</v>
      </c>
      <c r="AV8" s="10">
        <v>40</v>
      </c>
      <c r="AW8" s="10">
        <f>IF(AU8="нет",0,100)</f>
        <v>100</v>
      </c>
      <c r="AX8" s="14">
        <f>COUNT(AU8)</f>
        <v>1</v>
      </c>
      <c r="AY8" s="14"/>
    </row>
    <row r="9" spans="1:256" ht="19.5" customHeight="1" x14ac:dyDescent="0.2">
      <c r="A9" s="8">
        <v>2</v>
      </c>
      <c r="B9" s="9" t="s">
        <v>14</v>
      </c>
      <c r="C9" s="10" t="s">
        <v>64</v>
      </c>
      <c r="D9" s="10" t="s">
        <v>64</v>
      </c>
      <c r="E9" s="10" t="s">
        <v>64</v>
      </c>
      <c r="F9" s="10" t="s">
        <v>64</v>
      </c>
      <c r="G9" s="33" t="s">
        <v>64</v>
      </c>
      <c r="H9" s="33" t="s">
        <v>64</v>
      </c>
      <c r="I9" s="16" t="str">
        <f t="shared" ref="I9:I47" si="2">IF(C9="нет",IF(E9="нет",IF(G9="нет","нет",AVERAGE(C9,E9,G9)),AVERAGE(C9,E9,G9)),AVERAGE(C9,E9,G9))</f>
        <v>нет</v>
      </c>
      <c r="J9" s="16" t="str">
        <f t="shared" ref="J9:J47" si="3">IF(D9="нет",IF(F9="нет",IF(H9="нет","нет",AVERAGE(D9,F9,H9)),AVERAGE(D9,F9,H9)),AVERAGE(D9,F9,H9))</f>
        <v>нет</v>
      </c>
      <c r="K9" s="10">
        <f t="shared" ref="K9:K47" si="4">IF(COUNTIF(C9:H9,"нет")=6,0,IF(COUNTIF(C9:H9,"нет")=0,100,IF(COUNTIF(C9:H9,"нет")=4,IF($K$4=0,100/3,IF($K$4=1,50,100)),IF($K$4=0,200/3,100))))</f>
        <v>0</v>
      </c>
      <c r="L9" s="21">
        <f>COUNT(C9,E9,G9)</f>
        <v>0</v>
      </c>
      <c r="M9" s="33">
        <v>46.9</v>
      </c>
      <c r="N9" s="33">
        <v>46.9</v>
      </c>
      <c r="O9" s="33">
        <v>55</v>
      </c>
      <c r="P9" s="33">
        <v>65.63</v>
      </c>
      <c r="Q9" s="33">
        <v>46</v>
      </c>
      <c r="R9" s="33">
        <v>46</v>
      </c>
      <c r="S9" s="16">
        <f t="shared" ref="S9:S47" si="5">IF(M9="нет",IF(O9="нет",IF(Q9="нет","нет",AVERAGE(M9,O9,Q9)),AVERAGE(M9,O9,Q9)),AVERAGE(M9,O9,Q9))</f>
        <v>49.300000000000004</v>
      </c>
      <c r="T9" s="16">
        <f t="shared" ref="T9:T47" si="6">IF(N9="нет",IF(P9="нет",IF(R9="нет","нет",AVERAGE(N9,P9,R9)),AVERAGE(N9,P9,R9)),AVERAGE(N9,P9,R9))</f>
        <v>52.843333333333334</v>
      </c>
      <c r="U9" s="10">
        <f t="shared" ref="U9:U47" si="7">IF(COUNTIF(M9:R9,"нет")=6,0,IF(COUNTIF(M9:R9,"нет")=0,100,IF(COUNTIF(M9:R9,"нет")=4,IF($U$4=0,100/3,IF($U$4=1,50,100)),IF($U$4=0,200/3,100))))</f>
        <v>100</v>
      </c>
      <c r="V9" s="21">
        <f t="shared" si="0"/>
        <v>3</v>
      </c>
      <c r="W9" s="10">
        <v>46.9</v>
      </c>
      <c r="X9" s="33">
        <v>46.9</v>
      </c>
      <c r="Y9" s="10">
        <v>45</v>
      </c>
      <c r="Z9" s="10">
        <v>50</v>
      </c>
      <c r="AA9" s="33">
        <v>70</v>
      </c>
      <c r="AB9" s="33">
        <v>70</v>
      </c>
      <c r="AC9" s="16">
        <f t="shared" ref="AC9:AC47" si="8">IF(W9="нет",IF(Y9="нет",IF(AA9="нет","нет",AVERAGE(W9,Y9,AA9)),AVERAGE(W9,Y9,AA9)),AVERAGE(W9,Y9,AA9))</f>
        <v>53.966666666666669</v>
      </c>
      <c r="AD9" s="16">
        <f t="shared" ref="AD9:AD47" si="9">IF(X9="нет",IF(Z9="нет",IF(AB9="нет","нет",AVERAGE(X9,Z9,AB9)),AVERAGE(X9,Z9,AB9)),AVERAGE(X9,Z9,AB9))</f>
        <v>55.633333333333333</v>
      </c>
      <c r="AE9" s="10">
        <f t="shared" ref="AE9:AE47" si="10">IF(COUNTIF(W9:AB9,"нет")=6,0,IF(COUNTIF(W9:AB9,"нет")=0,100,IF(COUNTIF(W9:AB9,"нет")=4,IF($AE$4=0,100/3,IF($AE$4=1,50,100)),IF($AE$4=0,200/3,100))))</f>
        <v>100</v>
      </c>
      <c r="AF9" s="21">
        <f t="shared" si="1"/>
        <v>3</v>
      </c>
      <c r="AG9" s="10" t="s">
        <v>64</v>
      </c>
      <c r="AH9" s="10" t="s">
        <v>64</v>
      </c>
      <c r="AI9" s="10">
        <v>60</v>
      </c>
      <c r="AJ9" s="10">
        <v>65</v>
      </c>
      <c r="AK9" s="10">
        <v>65</v>
      </c>
      <c r="AL9" s="10">
        <v>65</v>
      </c>
      <c r="AM9" s="10" t="s">
        <v>64</v>
      </c>
      <c r="AN9" s="10" t="s">
        <v>64</v>
      </c>
      <c r="AO9" s="10">
        <v>70</v>
      </c>
      <c r="AP9" s="10">
        <v>70</v>
      </c>
      <c r="AQ9" s="16">
        <f t="shared" ref="AQ9:AQ47" si="11">IF(AG9="нет",IF(AI9="нет",IF(AK9="нет",IF(AM9="нет",IF(AO9="нет","нет",AVERAGE(AG9,AI9,AK9,AM9,AO9)),AVERAGE(AG9,AI9,AK9,AM9,AO9)),AVERAGE(AG9,AI9,AK9,AM9,AO9)),AVERAGE(AG9,AI9,AK9,AM9,AO9)),AVERAGE(AG9,AI9,AK9,AM9,AO9))</f>
        <v>65</v>
      </c>
      <c r="AR9" s="16">
        <f t="shared" ref="AR9:AR47" si="12">IF(AH9="нет",IF(AJ9="нет",IF(AL9="нет",IF(AN9="нет",IF(AP9="нет","нет",AVERAGE(AH9,AJ9,AL9,AN9,AP9)),AVERAGE(AH9,AJ9,AL9,AN9,AP9)),AVERAGE(AH9,AJ9,AL9,AN9,AP9)),AVERAGE(AH9,AJ9,AL9,AN9,AP9)),AVERAGE(AH9,AJ9,AL9,AN9,AP9))</f>
        <v>66.666666666666671</v>
      </c>
      <c r="AS9" s="10">
        <f t="shared" ref="AS9:AS47" si="13">IF(AT9&gt;$AR$4,"Ошибка",IF($AR$4=0,0,AT9/$AR$4*100))</f>
        <v>60</v>
      </c>
      <c r="AT9" s="21">
        <f t="shared" ref="AT9:AT47" si="14">COUNT(AG9,AI9,AK9,AM9,AO9)</f>
        <v>3</v>
      </c>
      <c r="AU9" s="10">
        <v>65</v>
      </c>
      <c r="AV9" s="10">
        <v>65</v>
      </c>
      <c r="AW9" s="10">
        <f t="shared" ref="AW9:AW47" si="15">IF(AU9="нет",0,100)</f>
        <v>100</v>
      </c>
      <c r="AX9" s="14">
        <f t="shared" ref="AX9:AX47" si="16">COUNT(AU9)</f>
        <v>1</v>
      </c>
      <c r="AY9" s="14"/>
    </row>
    <row r="10" spans="1:256" ht="19.5" customHeight="1" x14ac:dyDescent="0.2">
      <c r="A10" s="8">
        <v>3</v>
      </c>
      <c r="B10" s="9" t="s">
        <v>15</v>
      </c>
      <c r="C10" s="10" t="s">
        <v>64</v>
      </c>
      <c r="D10" s="10" t="s">
        <v>64</v>
      </c>
      <c r="E10" s="10" t="s">
        <v>64</v>
      </c>
      <c r="F10" s="10" t="s">
        <v>64</v>
      </c>
      <c r="G10" s="33" t="s">
        <v>64</v>
      </c>
      <c r="H10" s="33" t="s">
        <v>64</v>
      </c>
      <c r="I10" s="16" t="str">
        <f t="shared" si="2"/>
        <v>нет</v>
      </c>
      <c r="J10" s="16" t="str">
        <f t="shared" si="3"/>
        <v>нет</v>
      </c>
      <c r="K10" s="10">
        <f t="shared" si="4"/>
        <v>0</v>
      </c>
      <c r="L10" s="21">
        <f>COUNT(C10,E10,G10)</f>
        <v>0</v>
      </c>
      <c r="M10" s="33">
        <v>66.900000000000006</v>
      </c>
      <c r="N10" s="33">
        <v>66.900000000000006</v>
      </c>
      <c r="O10" s="33">
        <v>80.5</v>
      </c>
      <c r="P10" s="33">
        <v>84.5</v>
      </c>
      <c r="Q10" s="33">
        <v>73</v>
      </c>
      <c r="R10" s="33">
        <v>73</v>
      </c>
      <c r="S10" s="16">
        <f t="shared" si="5"/>
        <v>73.466666666666669</v>
      </c>
      <c r="T10" s="16">
        <f t="shared" si="6"/>
        <v>74.8</v>
      </c>
      <c r="U10" s="10">
        <f t="shared" si="7"/>
        <v>100</v>
      </c>
      <c r="V10" s="21">
        <f t="shared" si="0"/>
        <v>3</v>
      </c>
      <c r="W10" s="10">
        <v>65.900000000000006</v>
      </c>
      <c r="X10" s="10">
        <v>65.900000000000006</v>
      </c>
      <c r="Y10" s="10">
        <v>75</v>
      </c>
      <c r="Z10" s="10">
        <v>78</v>
      </c>
      <c r="AA10" s="33">
        <v>80</v>
      </c>
      <c r="AB10" s="33">
        <v>80</v>
      </c>
      <c r="AC10" s="16">
        <f t="shared" si="8"/>
        <v>73.63333333333334</v>
      </c>
      <c r="AD10" s="16">
        <f t="shared" si="9"/>
        <v>74.63333333333334</v>
      </c>
      <c r="AE10" s="10">
        <f t="shared" si="10"/>
        <v>100</v>
      </c>
      <c r="AF10" s="21">
        <f t="shared" si="1"/>
        <v>3</v>
      </c>
      <c r="AG10" s="10" t="s">
        <v>64</v>
      </c>
      <c r="AH10" s="10" t="s">
        <v>64</v>
      </c>
      <c r="AI10" s="10">
        <v>75</v>
      </c>
      <c r="AJ10" s="10">
        <v>83</v>
      </c>
      <c r="AK10" s="10">
        <v>75</v>
      </c>
      <c r="AL10" s="10">
        <v>75</v>
      </c>
      <c r="AM10" s="10" t="s">
        <v>64</v>
      </c>
      <c r="AN10" s="10" t="s">
        <v>64</v>
      </c>
      <c r="AO10" s="10">
        <v>80</v>
      </c>
      <c r="AP10" s="10">
        <v>80</v>
      </c>
      <c r="AQ10" s="16">
        <f t="shared" si="11"/>
        <v>76.666666666666671</v>
      </c>
      <c r="AR10" s="16">
        <f t="shared" si="12"/>
        <v>79.333333333333329</v>
      </c>
      <c r="AS10" s="10">
        <f t="shared" si="13"/>
        <v>60</v>
      </c>
      <c r="AT10" s="21">
        <f t="shared" si="14"/>
        <v>3</v>
      </c>
      <c r="AU10" s="10">
        <v>70</v>
      </c>
      <c r="AV10" s="10">
        <v>70</v>
      </c>
      <c r="AW10" s="10">
        <f t="shared" si="15"/>
        <v>100</v>
      </c>
      <c r="AX10" s="14">
        <f t="shared" si="16"/>
        <v>1</v>
      </c>
      <c r="AY10" s="14"/>
    </row>
    <row r="11" spans="1:256" ht="19.5" customHeight="1" x14ac:dyDescent="0.2">
      <c r="A11" s="8">
        <v>4</v>
      </c>
      <c r="B11" s="9" t="s">
        <v>16</v>
      </c>
      <c r="C11" s="10" t="s">
        <v>64</v>
      </c>
      <c r="D11" s="10" t="s">
        <v>64</v>
      </c>
      <c r="E11" s="10" t="s">
        <v>64</v>
      </c>
      <c r="F11" s="10" t="s">
        <v>64</v>
      </c>
      <c r="G11" s="33" t="s">
        <v>64</v>
      </c>
      <c r="H11" s="33" t="s">
        <v>64</v>
      </c>
      <c r="I11" s="16" t="str">
        <f t="shared" si="2"/>
        <v>нет</v>
      </c>
      <c r="J11" s="16" t="str">
        <f t="shared" si="3"/>
        <v>нет</v>
      </c>
      <c r="K11" s="10">
        <f t="shared" si="4"/>
        <v>0</v>
      </c>
      <c r="L11" s="21">
        <f>COUNT(C11,E11,G11)</f>
        <v>0</v>
      </c>
      <c r="M11" s="33">
        <v>41.8</v>
      </c>
      <c r="N11" s="33">
        <v>49.9</v>
      </c>
      <c r="O11" s="33">
        <v>48</v>
      </c>
      <c r="P11" s="33">
        <v>48</v>
      </c>
      <c r="Q11" s="33">
        <v>45</v>
      </c>
      <c r="R11" s="33">
        <v>45</v>
      </c>
      <c r="S11" s="16">
        <f t="shared" si="5"/>
        <v>44.933333333333337</v>
      </c>
      <c r="T11" s="16">
        <f t="shared" si="6"/>
        <v>47.633333333333333</v>
      </c>
      <c r="U11" s="10">
        <f t="shared" si="7"/>
        <v>100</v>
      </c>
      <c r="V11" s="21">
        <f t="shared" si="0"/>
        <v>3</v>
      </c>
      <c r="W11" s="10">
        <v>39.6</v>
      </c>
      <c r="X11" s="10">
        <v>50</v>
      </c>
      <c r="Y11" s="10">
        <v>35</v>
      </c>
      <c r="Z11" s="10">
        <v>35</v>
      </c>
      <c r="AA11" s="33">
        <v>45</v>
      </c>
      <c r="AB11" s="33">
        <v>55</v>
      </c>
      <c r="AC11" s="16">
        <f t="shared" si="8"/>
        <v>39.866666666666667</v>
      </c>
      <c r="AD11" s="16">
        <f t="shared" si="9"/>
        <v>46.666666666666664</v>
      </c>
      <c r="AE11" s="10">
        <f t="shared" si="10"/>
        <v>100</v>
      </c>
      <c r="AF11" s="21">
        <f t="shared" si="1"/>
        <v>3</v>
      </c>
      <c r="AG11" s="10">
        <v>40</v>
      </c>
      <c r="AH11" s="10">
        <v>40</v>
      </c>
      <c r="AI11" s="10">
        <v>40</v>
      </c>
      <c r="AJ11" s="10">
        <v>40</v>
      </c>
      <c r="AK11" s="10">
        <v>45</v>
      </c>
      <c r="AL11" s="10">
        <v>45</v>
      </c>
      <c r="AM11" s="10" t="s">
        <v>64</v>
      </c>
      <c r="AN11" s="10" t="s">
        <v>64</v>
      </c>
      <c r="AO11" s="10">
        <v>50</v>
      </c>
      <c r="AP11" s="10">
        <v>50</v>
      </c>
      <c r="AQ11" s="16">
        <f t="shared" si="11"/>
        <v>43.75</v>
      </c>
      <c r="AR11" s="16">
        <f t="shared" si="12"/>
        <v>43.75</v>
      </c>
      <c r="AS11" s="10">
        <f t="shared" si="13"/>
        <v>80</v>
      </c>
      <c r="AT11" s="21">
        <f t="shared" si="14"/>
        <v>4</v>
      </c>
      <c r="AU11" s="10">
        <v>55</v>
      </c>
      <c r="AV11" s="10">
        <v>60</v>
      </c>
      <c r="AW11" s="10">
        <f t="shared" si="15"/>
        <v>100</v>
      </c>
      <c r="AX11" s="14">
        <f t="shared" si="16"/>
        <v>1</v>
      </c>
      <c r="AY11" s="14"/>
    </row>
    <row r="12" spans="1:256" ht="19.5" customHeight="1" x14ac:dyDescent="0.2">
      <c r="A12" s="8">
        <v>5</v>
      </c>
      <c r="B12" s="9" t="s">
        <v>17</v>
      </c>
      <c r="C12" s="10" t="s">
        <v>64</v>
      </c>
      <c r="D12" s="10" t="s">
        <v>64</v>
      </c>
      <c r="E12" s="10" t="s">
        <v>64</v>
      </c>
      <c r="F12" s="10" t="s">
        <v>64</v>
      </c>
      <c r="G12" s="33" t="s">
        <v>64</v>
      </c>
      <c r="H12" s="33" t="s">
        <v>64</v>
      </c>
      <c r="I12" s="16" t="str">
        <f t="shared" si="2"/>
        <v>нет</v>
      </c>
      <c r="J12" s="16" t="str">
        <f t="shared" si="3"/>
        <v>нет</v>
      </c>
      <c r="K12" s="10">
        <f t="shared" si="4"/>
        <v>0</v>
      </c>
      <c r="L12" s="21">
        <f t="shared" ref="L12:L47" si="17">COUNT(C12,E12,G12)</f>
        <v>0</v>
      </c>
      <c r="M12" s="33">
        <v>109</v>
      </c>
      <c r="N12" s="33">
        <v>109</v>
      </c>
      <c r="O12" s="33">
        <v>110</v>
      </c>
      <c r="P12" s="33">
        <v>110</v>
      </c>
      <c r="Q12" s="33">
        <v>110</v>
      </c>
      <c r="R12" s="33">
        <v>110</v>
      </c>
      <c r="S12" s="16">
        <f t="shared" si="5"/>
        <v>109.66666666666667</v>
      </c>
      <c r="T12" s="16">
        <f t="shared" si="6"/>
        <v>109.66666666666667</v>
      </c>
      <c r="U12" s="10">
        <f t="shared" si="7"/>
        <v>100</v>
      </c>
      <c r="V12" s="21">
        <f t="shared" si="0"/>
        <v>3</v>
      </c>
      <c r="W12" s="10" t="s">
        <v>64</v>
      </c>
      <c r="X12" s="10" t="s">
        <v>64</v>
      </c>
      <c r="Y12" s="10">
        <v>100</v>
      </c>
      <c r="Z12" s="10">
        <v>110</v>
      </c>
      <c r="AA12" s="33" t="s">
        <v>64</v>
      </c>
      <c r="AB12" s="33" t="s">
        <v>64</v>
      </c>
      <c r="AC12" s="16">
        <f t="shared" si="8"/>
        <v>100</v>
      </c>
      <c r="AD12" s="16">
        <f t="shared" si="9"/>
        <v>110</v>
      </c>
      <c r="AE12" s="10">
        <f t="shared" si="10"/>
        <v>33.333333333333336</v>
      </c>
      <c r="AF12" s="21">
        <f t="shared" si="1"/>
        <v>1</v>
      </c>
      <c r="AG12" s="10" t="s">
        <v>64</v>
      </c>
      <c r="AH12" s="10" t="s">
        <v>64</v>
      </c>
      <c r="AI12" s="10" t="s">
        <v>64</v>
      </c>
      <c r="AJ12" s="10" t="s">
        <v>64</v>
      </c>
      <c r="AK12" s="34">
        <v>109</v>
      </c>
      <c r="AL12" s="34">
        <v>109</v>
      </c>
      <c r="AM12" s="10" t="s">
        <v>64</v>
      </c>
      <c r="AN12" s="10" t="s">
        <v>64</v>
      </c>
      <c r="AO12" s="10" t="s">
        <v>64</v>
      </c>
      <c r="AP12" s="10" t="s">
        <v>64</v>
      </c>
      <c r="AQ12" s="16">
        <f t="shared" si="11"/>
        <v>109</v>
      </c>
      <c r="AR12" s="16">
        <f t="shared" si="12"/>
        <v>109</v>
      </c>
      <c r="AS12" s="10">
        <f t="shared" si="13"/>
        <v>20</v>
      </c>
      <c r="AT12" s="21">
        <f t="shared" si="14"/>
        <v>1</v>
      </c>
      <c r="AU12" s="10">
        <v>109</v>
      </c>
      <c r="AV12" s="10">
        <v>110</v>
      </c>
      <c r="AW12" s="10">
        <f t="shared" si="15"/>
        <v>100</v>
      </c>
      <c r="AX12" s="14">
        <f t="shared" si="16"/>
        <v>1</v>
      </c>
      <c r="AY12" s="14"/>
    </row>
    <row r="13" spans="1:256" ht="19.5" customHeight="1" x14ac:dyDescent="0.2">
      <c r="A13" s="8">
        <v>6</v>
      </c>
      <c r="B13" s="9" t="s">
        <v>18</v>
      </c>
      <c r="C13" s="10" t="s">
        <v>64</v>
      </c>
      <c r="D13" s="10" t="s">
        <v>64</v>
      </c>
      <c r="E13" s="10" t="s">
        <v>64</v>
      </c>
      <c r="F13" s="10" t="s">
        <v>64</v>
      </c>
      <c r="G13" s="33" t="s">
        <v>64</v>
      </c>
      <c r="H13" s="33" t="s">
        <v>64</v>
      </c>
      <c r="I13" s="16" t="str">
        <f t="shared" si="2"/>
        <v>нет</v>
      </c>
      <c r="J13" s="16" t="str">
        <f t="shared" si="3"/>
        <v>нет</v>
      </c>
      <c r="K13" s="10">
        <f t="shared" si="4"/>
        <v>0</v>
      </c>
      <c r="L13" s="21">
        <f t="shared" si="17"/>
        <v>0</v>
      </c>
      <c r="M13" s="33">
        <v>45.9</v>
      </c>
      <c r="N13" s="33">
        <v>45.9</v>
      </c>
      <c r="O13" s="33">
        <v>45.9</v>
      </c>
      <c r="P13" s="33">
        <v>45.9</v>
      </c>
      <c r="Q13" s="33">
        <v>46</v>
      </c>
      <c r="R13" s="33">
        <v>46</v>
      </c>
      <c r="S13" s="16">
        <f t="shared" si="5"/>
        <v>45.933333333333337</v>
      </c>
      <c r="T13" s="16">
        <f t="shared" si="6"/>
        <v>45.933333333333337</v>
      </c>
      <c r="U13" s="10">
        <f t="shared" si="7"/>
        <v>100</v>
      </c>
      <c r="V13" s="21">
        <f t="shared" si="0"/>
        <v>3</v>
      </c>
      <c r="W13" s="10">
        <v>45.9</v>
      </c>
      <c r="X13" s="10">
        <v>45.9</v>
      </c>
      <c r="Y13" s="10">
        <v>46</v>
      </c>
      <c r="Z13" s="10">
        <v>46</v>
      </c>
      <c r="AA13" s="33">
        <v>46</v>
      </c>
      <c r="AB13" s="33">
        <v>46</v>
      </c>
      <c r="AC13" s="16">
        <f t="shared" si="8"/>
        <v>45.966666666666669</v>
      </c>
      <c r="AD13" s="16">
        <f t="shared" si="9"/>
        <v>45.966666666666669</v>
      </c>
      <c r="AE13" s="10">
        <f t="shared" si="10"/>
        <v>100</v>
      </c>
      <c r="AF13" s="21">
        <f t="shared" si="1"/>
        <v>3</v>
      </c>
      <c r="AG13" s="10" t="s">
        <v>64</v>
      </c>
      <c r="AH13" s="10" t="s">
        <v>64</v>
      </c>
      <c r="AI13" s="10">
        <v>46</v>
      </c>
      <c r="AJ13" s="10">
        <v>46</v>
      </c>
      <c r="AK13" s="10">
        <v>46</v>
      </c>
      <c r="AL13" s="10">
        <v>46</v>
      </c>
      <c r="AM13" s="10" t="s">
        <v>64</v>
      </c>
      <c r="AN13" s="10" t="s">
        <v>64</v>
      </c>
      <c r="AO13" s="10">
        <v>46</v>
      </c>
      <c r="AP13" s="10">
        <v>46</v>
      </c>
      <c r="AQ13" s="16">
        <f t="shared" si="11"/>
        <v>46</v>
      </c>
      <c r="AR13" s="16">
        <f t="shared" si="12"/>
        <v>46</v>
      </c>
      <c r="AS13" s="10">
        <f t="shared" si="13"/>
        <v>60</v>
      </c>
      <c r="AT13" s="21">
        <f t="shared" si="14"/>
        <v>3</v>
      </c>
      <c r="AU13" s="10">
        <v>46</v>
      </c>
      <c r="AV13" s="10">
        <v>46</v>
      </c>
      <c r="AW13" s="10">
        <f t="shared" si="15"/>
        <v>100</v>
      </c>
      <c r="AX13" s="14">
        <f t="shared" si="16"/>
        <v>1</v>
      </c>
      <c r="AY13" s="14"/>
    </row>
    <row r="14" spans="1:256" ht="19.5" customHeight="1" x14ac:dyDescent="0.2">
      <c r="A14" s="8">
        <v>7</v>
      </c>
      <c r="B14" s="9" t="s">
        <v>19</v>
      </c>
      <c r="C14" s="10" t="s">
        <v>64</v>
      </c>
      <c r="D14" s="10" t="s">
        <v>64</v>
      </c>
      <c r="E14" s="10" t="s">
        <v>64</v>
      </c>
      <c r="F14" s="10" t="s">
        <v>64</v>
      </c>
      <c r="G14" s="33" t="s">
        <v>64</v>
      </c>
      <c r="H14" s="33" t="s">
        <v>64</v>
      </c>
      <c r="I14" s="16" t="str">
        <f t="shared" si="2"/>
        <v>нет</v>
      </c>
      <c r="J14" s="16" t="str">
        <f t="shared" si="3"/>
        <v>нет</v>
      </c>
      <c r="K14" s="10">
        <f t="shared" si="4"/>
        <v>0</v>
      </c>
      <c r="L14" s="21">
        <f t="shared" si="17"/>
        <v>0</v>
      </c>
      <c r="M14" s="33">
        <v>8.9499999999999993</v>
      </c>
      <c r="N14" s="33">
        <v>19.899999999999999</v>
      </c>
      <c r="O14" s="33">
        <v>12</v>
      </c>
      <c r="P14" s="33">
        <v>12</v>
      </c>
      <c r="Q14" s="33">
        <v>9.6999999999999993</v>
      </c>
      <c r="R14" s="33">
        <v>15</v>
      </c>
      <c r="S14" s="16">
        <f t="shared" si="5"/>
        <v>10.216666666666667</v>
      </c>
      <c r="T14" s="16">
        <f t="shared" si="6"/>
        <v>15.633333333333333</v>
      </c>
      <c r="U14" s="10">
        <f t="shared" si="7"/>
        <v>100</v>
      </c>
      <c r="V14" s="21">
        <f t="shared" si="0"/>
        <v>3</v>
      </c>
      <c r="W14" s="10">
        <v>15</v>
      </c>
      <c r="X14" s="10">
        <v>15</v>
      </c>
      <c r="Y14" s="10">
        <v>25</v>
      </c>
      <c r="Z14" s="10">
        <v>25</v>
      </c>
      <c r="AA14" s="33">
        <v>15</v>
      </c>
      <c r="AB14" s="33">
        <v>15</v>
      </c>
      <c r="AC14" s="16">
        <f t="shared" si="8"/>
        <v>18.333333333333332</v>
      </c>
      <c r="AD14" s="16">
        <f t="shared" si="9"/>
        <v>18.333333333333332</v>
      </c>
      <c r="AE14" s="10">
        <f t="shared" si="10"/>
        <v>100</v>
      </c>
      <c r="AF14" s="21">
        <f t="shared" si="1"/>
        <v>3</v>
      </c>
      <c r="AG14" s="10" t="s">
        <v>64</v>
      </c>
      <c r="AH14" s="10" t="s">
        <v>64</v>
      </c>
      <c r="AI14" s="10">
        <v>20</v>
      </c>
      <c r="AJ14" s="10">
        <v>20</v>
      </c>
      <c r="AK14" s="10">
        <v>20</v>
      </c>
      <c r="AL14" s="10">
        <v>20</v>
      </c>
      <c r="AM14" s="10" t="s">
        <v>64</v>
      </c>
      <c r="AN14" s="10" t="s">
        <v>64</v>
      </c>
      <c r="AO14" s="10">
        <v>17</v>
      </c>
      <c r="AP14" s="10">
        <v>17</v>
      </c>
      <c r="AQ14" s="16">
        <f t="shared" si="11"/>
        <v>19</v>
      </c>
      <c r="AR14" s="16">
        <f t="shared" si="12"/>
        <v>19</v>
      </c>
      <c r="AS14" s="10">
        <f t="shared" si="13"/>
        <v>60</v>
      </c>
      <c r="AT14" s="21">
        <f t="shared" si="14"/>
        <v>3</v>
      </c>
      <c r="AU14" s="10">
        <v>17</v>
      </c>
      <c r="AV14" s="10">
        <v>20</v>
      </c>
      <c r="AW14" s="10">
        <f t="shared" si="15"/>
        <v>100</v>
      </c>
      <c r="AX14" s="14">
        <f t="shared" si="16"/>
        <v>1</v>
      </c>
      <c r="AY14" s="14"/>
    </row>
    <row r="15" spans="1:256" ht="19.5" customHeight="1" x14ac:dyDescent="0.2">
      <c r="A15" s="8">
        <v>8</v>
      </c>
      <c r="B15" s="9" t="s">
        <v>20</v>
      </c>
      <c r="C15" s="10" t="s">
        <v>64</v>
      </c>
      <c r="D15" s="10" t="s">
        <v>64</v>
      </c>
      <c r="E15" s="10" t="s">
        <v>64</v>
      </c>
      <c r="F15" s="10" t="s">
        <v>64</v>
      </c>
      <c r="G15" s="33" t="s">
        <v>64</v>
      </c>
      <c r="H15" s="33" t="s">
        <v>64</v>
      </c>
      <c r="I15" s="16" t="str">
        <f t="shared" si="2"/>
        <v>нет</v>
      </c>
      <c r="J15" s="16" t="str">
        <f t="shared" si="3"/>
        <v>нет</v>
      </c>
      <c r="K15" s="10">
        <f t="shared" si="4"/>
        <v>0</v>
      </c>
      <c r="L15" s="21">
        <f t="shared" si="17"/>
        <v>0</v>
      </c>
      <c r="M15" s="33">
        <v>340</v>
      </c>
      <c r="N15" s="33">
        <v>590</v>
      </c>
      <c r="O15" s="33">
        <v>290</v>
      </c>
      <c r="P15" s="33">
        <v>350</v>
      </c>
      <c r="Q15" s="33">
        <v>500</v>
      </c>
      <c r="R15" s="33">
        <v>500</v>
      </c>
      <c r="S15" s="16">
        <f t="shared" si="5"/>
        <v>376.66666666666669</v>
      </c>
      <c r="T15" s="16">
        <f t="shared" si="6"/>
        <v>480</v>
      </c>
      <c r="U15" s="10">
        <f t="shared" si="7"/>
        <v>100</v>
      </c>
      <c r="V15" s="21">
        <f t="shared" si="0"/>
        <v>3</v>
      </c>
      <c r="W15" s="10">
        <v>310</v>
      </c>
      <c r="X15" s="10">
        <v>310</v>
      </c>
      <c r="Y15" s="10">
        <v>500</v>
      </c>
      <c r="Z15" s="10">
        <v>500</v>
      </c>
      <c r="AA15" s="33" t="s">
        <v>64</v>
      </c>
      <c r="AB15" s="33" t="s">
        <v>64</v>
      </c>
      <c r="AC15" s="16">
        <f t="shared" si="8"/>
        <v>405</v>
      </c>
      <c r="AD15" s="16">
        <f t="shared" si="9"/>
        <v>405</v>
      </c>
      <c r="AE15" s="10">
        <f t="shared" si="10"/>
        <v>66.666666666666671</v>
      </c>
      <c r="AF15" s="21">
        <f t="shared" si="1"/>
        <v>2</v>
      </c>
      <c r="AG15" s="10" t="s">
        <v>64</v>
      </c>
      <c r="AH15" s="10" t="s">
        <v>64</v>
      </c>
      <c r="AI15" s="10">
        <v>400</v>
      </c>
      <c r="AJ15" s="10">
        <v>500</v>
      </c>
      <c r="AK15" s="10">
        <v>380</v>
      </c>
      <c r="AL15" s="10">
        <v>380</v>
      </c>
      <c r="AM15" s="10" t="s">
        <v>64</v>
      </c>
      <c r="AN15" s="10" t="s">
        <v>64</v>
      </c>
      <c r="AO15" s="10">
        <v>400</v>
      </c>
      <c r="AP15" s="10">
        <v>400</v>
      </c>
      <c r="AQ15" s="16">
        <f t="shared" si="11"/>
        <v>393.33333333333331</v>
      </c>
      <c r="AR15" s="16">
        <f t="shared" si="12"/>
        <v>426.66666666666669</v>
      </c>
      <c r="AS15" s="10">
        <f t="shared" si="13"/>
        <v>60</v>
      </c>
      <c r="AT15" s="21">
        <f t="shared" si="14"/>
        <v>3</v>
      </c>
      <c r="AU15" s="10">
        <v>360</v>
      </c>
      <c r="AV15" s="10">
        <v>360</v>
      </c>
      <c r="AW15" s="10">
        <f t="shared" si="15"/>
        <v>100</v>
      </c>
      <c r="AX15" s="14">
        <f t="shared" si="16"/>
        <v>1</v>
      </c>
      <c r="AY15" s="14"/>
    </row>
    <row r="16" spans="1:256" ht="19.5" customHeight="1" x14ac:dyDescent="0.2">
      <c r="A16" s="8">
        <v>9</v>
      </c>
      <c r="B16" s="9" t="s">
        <v>21</v>
      </c>
      <c r="C16" s="10" t="s">
        <v>64</v>
      </c>
      <c r="D16" s="10" t="s">
        <v>64</v>
      </c>
      <c r="E16" s="10" t="s">
        <v>64</v>
      </c>
      <c r="F16" s="10" t="s">
        <v>64</v>
      </c>
      <c r="G16" s="33" t="s">
        <v>64</v>
      </c>
      <c r="H16" s="33" t="s">
        <v>64</v>
      </c>
      <c r="I16" s="16" t="str">
        <f t="shared" si="2"/>
        <v>нет</v>
      </c>
      <c r="J16" s="16" t="str">
        <f t="shared" si="3"/>
        <v>нет</v>
      </c>
      <c r="K16" s="10">
        <f t="shared" si="4"/>
        <v>0</v>
      </c>
      <c r="L16" s="21">
        <f t="shared" si="17"/>
        <v>0</v>
      </c>
      <c r="M16" s="33">
        <v>43</v>
      </c>
      <c r="N16" s="33">
        <v>43</v>
      </c>
      <c r="O16" s="33">
        <v>44</v>
      </c>
      <c r="P16" s="33">
        <v>58.75</v>
      </c>
      <c r="Q16" s="33">
        <v>34</v>
      </c>
      <c r="R16" s="33">
        <v>34</v>
      </c>
      <c r="S16" s="16">
        <f t="shared" si="5"/>
        <v>40.333333333333336</v>
      </c>
      <c r="T16" s="16">
        <f t="shared" si="6"/>
        <v>45.25</v>
      </c>
      <c r="U16" s="10">
        <f t="shared" si="7"/>
        <v>100</v>
      </c>
      <c r="V16" s="21">
        <f t="shared" si="0"/>
        <v>3</v>
      </c>
      <c r="W16" s="10">
        <v>63.34</v>
      </c>
      <c r="X16" s="10">
        <v>63.34</v>
      </c>
      <c r="Y16" s="10">
        <v>50</v>
      </c>
      <c r="Z16" s="10">
        <v>50</v>
      </c>
      <c r="AA16" s="33">
        <v>50</v>
      </c>
      <c r="AB16" s="33">
        <v>50</v>
      </c>
      <c r="AC16" s="16">
        <f t="shared" si="8"/>
        <v>54.446666666666665</v>
      </c>
      <c r="AD16" s="16">
        <f t="shared" si="9"/>
        <v>54.446666666666665</v>
      </c>
      <c r="AE16" s="10">
        <f t="shared" si="10"/>
        <v>100</v>
      </c>
      <c r="AF16" s="21">
        <f t="shared" si="1"/>
        <v>3</v>
      </c>
      <c r="AG16" s="10" t="s">
        <v>64</v>
      </c>
      <c r="AH16" s="10" t="s">
        <v>64</v>
      </c>
      <c r="AI16" s="10">
        <v>50</v>
      </c>
      <c r="AJ16" s="10">
        <v>50</v>
      </c>
      <c r="AK16" s="10">
        <v>55</v>
      </c>
      <c r="AL16" s="10">
        <v>55</v>
      </c>
      <c r="AM16" s="10" t="s">
        <v>64</v>
      </c>
      <c r="AN16" s="10" t="s">
        <v>64</v>
      </c>
      <c r="AO16" s="10">
        <v>45</v>
      </c>
      <c r="AP16" s="10">
        <v>45</v>
      </c>
      <c r="AQ16" s="16">
        <f t="shared" si="11"/>
        <v>50</v>
      </c>
      <c r="AR16" s="16">
        <f t="shared" si="12"/>
        <v>50</v>
      </c>
      <c r="AS16" s="10">
        <f t="shared" si="13"/>
        <v>60</v>
      </c>
      <c r="AT16" s="21">
        <f t="shared" si="14"/>
        <v>3</v>
      </c>
      <c r="AU16" s="10">
        <v>50</v>
      </c>
      <c r="AV16" s="10">
        <v>50</v>
      </c>
      <c r="AW16" s="10">
        <f t="shared" si="15"/>
        <v>100</v>
      </c>
      <c r="AX16" s="14">
        <f t="shared" si="16"/>
        <v>1</v>
      </c>
      <c r="AY16" s="14"/>
    </row>
    <row r="17" spans="1:51" ht="19.5" customHeight="1" x14ac:dyDescent="0.2">
      <c r="A17" s="8">
        <v>10</v>
      </c>
      <c r="B17" s="9" t="s">
        <v>22</v>
      </c>
      <c r="C17" s="10" t="s">
        <v>64</v>
      </c>
      <c r="D17" s="10" t="s">
        <v>64</v>
      </c>
      <c r="E17" s="10" t="s">
        <v>64</v>
      </c>
      <c r="F17" s="10" t="s">
        <v>64</v>
      </c>
      <c r="G17" s="33" t="s">
        <v>64</v>
      </c>
      <c r="H17" s="33" t="s">
        <v>64</v>
      </c>
      <c r="I17" s="16" t="str">
        <f t="shared" si="2"/>
        <v>нет</v>
      </c>
      <c r="J17" s="16" t="str">
        <f t="shared" si="3"/>
        <v>нет</v>
      </c>
      <c r="K17" s="10">
        <f t="shared" si="4"/>
        <v>0</v>
      </c>
      <c r="L17" s="21">
        <f t="shared" si="17"/>
        <v>0</v>
      </c>
      <c r="M17" s="33">
        <v>179.99</v>
      </c>
      <c r="N17" s="33">
        <v>245.98</v>
      </c>
      <c r="O17" s="33">
        <v>190.5</v>
      </c>
      <c r="P17" s="33">
        <v>314</v>
      </c>
      <c r="Q17" s="33">
        <v>204</v>
      </c>
      <c r="R17" s="33">
        <v>330</v>
      </c>
      <c r="S17" s="16">
        <f t="shared" si="5"/>
        <v>191.49666666666667</v>
      </c>
      <c r="T17" s="16">
        <f t="shared" si="6"/>
        <v>296.66000000000003</v>
      </c>
      <c r="U17" s="10">
        <f t="shared" si="7"/>
        <v>100</v>
      </c>
      <c r="V17" s="21">
        <f t="shared" si="0"/>
        <v>3</v>
      </c>
      <c r="W17" s="10">
        <v>179.9</v>
      </c>
      <c r="X17" s="10">
        <v>230</v>
      </c>
      <c r="Y17" s="10">
        <v>210</v>
      </c>
      <c r="Z17" s="10">
        <v>380</v>
      </c>
      <c r="AA17" s="33" t="s">
        <v>64</v>
      </c>
      <c r="AB17" s="33" t="s">
        <v>64</v>
      </c>
      <c r="AC17" s="16">
        <f t="shared" si="8"/>
        <v>194.95</v>
      </c>
      <c r="AD17" s="16">
        <f t="shared" si="9"/>
        <v>305</v>
      </c>
      <c r="AE17" s="10">
        <f t="shared" si="10"/>
        <v>66.666666666666671</v>
      </c>
      <c r="AF17" s="21">
        <f t="shared" si="1"/>
        <v>2</v>
      </c>
      <c r="AG17" s="10">
        <v>300</v>
      </c>
      <c r="AH17" s="10">
        <v>332</v>
      </c>
      <c r="AI17" s="10" t="s">
        <v>64</v>
      </c>
      <c r="AJ17" s="10" t="s">
        <v>64</v>
      </c>
      <c r="AK17" s="10" t="s">
        <v>64</v>
      </c>
      <c r="AL17" s="10" t="s">
        <v>64</v>
      </c>
      <c r="AM17" s="10" t="s">
        <v>64</v>
      </c>
      <c r="AN17" s="10" t="s">
        <v>64</v>
      </c>
      <c r="AO17" s="10" t="s">
        <v>64</v>
      </c>
      <c r="AP17" s="10" t="s">
        <v>64</v>
      </c>
      <c r="AQ17" s="16">
        <f t="shared" si="11"/>
        <v>300</v>
      </c>
      <c r="AR17" s="16">
        <f t="shared" si="12"/>
        <v>332</v>
      </c>
      <c r="AS17" s="10">
        <f t="shared" si="13"/>
        <v>20</v>
      </c>
      <c r="AT17" s="21">
        <f t="shared" si="14"/>
        <v>1</v>
      </c>
      <c r="AU17" s="10">
        <v>190</v>
      </c>
      <c r="AV17" s="10">
        <v>340</v>
      </c>
      <c r="AW17" s="10">
        <f t="shared" si="15"/>
        <v>100</v>
      </c>
      <c r="AX17" s="14">
        <f t="shared" si="16"/>
        <v>1</v>
      </c>
      <c r="AY17" s="14"/>
    </row>
    <row r="18" spans="1:51" ht="19.5" customHeight="1" x14ac:dyDescent="0.2">
      <c r="A18" s="8">
        <v>11</v>
      </c>
      <c r="B18" s="9" t="s">
        <v>23</v>
      </c>
      <c r="C18" s="10" t="s">
        <v>64</v>
      </c>
      <c r="D18" s="10" t="s">
        <v>64</v>
      </c>
      <c r="E18" s="10" t="s">
        <v>64</v>
      </c>
      <c r="F18" s="10" t="s">
        <v>64</v>
      </c>
      <c r="G18" s="33" t="s">
        <v>64</v>
      </c>
      <c r="H18" s="33" t="s">
        <v>64</v>
      </c>
      <c r="I18" s="16" t="str">
        <f t="shared" si="2"/>
        <v>нет</v>
      </c>
      <c r="J18" s="16" t="str">
        <f t="shared" si="3"/>
        <v>нет</v>
      </c>
      <c r="K18" s="10">
        <f t="shared" si="4"/>
        <v>0</v>
      </c>
      <c r="L18" s="21">
        <f t="shared" si="17"/>
        <v>0</v>
      </c>
      <c r="M18" s="33">
        <v>335.95</v>
      </c>
      <c r="N18" s="33">
        <v>349.9</v>
      </c>
      <c r="O18" s="33">
        <v>404.29</v>
      </c>
      <c r="P18" s="33">
        <v>595</v>
      </c>
      <c r="Q18" s="33">
        <v>274</v>
      </c>
      <c r="R18" s="33">
        <v>495</v>
      </c>
      <c r="S18" s="16">
        <f t="shared" si="5"/>
        <v>338.08</v>
      </c>
      <c r="T18" s="16">
        <f t="shared" si="6"/>
        <v>479.9666666666667</v>
      </c>
      <c r="U18" s="10">
        <f t="shared" si="7"/>
        <v>100</v>
      </c>
      <c r="V18" s="21">
        <f t="shared" si="0"/>
        <v>3</v>
      </c>
      <c r="W18" s="10">
        <v>380</v>
      </c>
      <c r="X18" s="10">
        <v>450</v>
      </c>
      <c r="Y18" s="10">
        <v>282.22000000000003</v>
      </c>
      <c r="Z18" s="10">
        <v>400</v>
      </c>
      <c r="AA18" s="33" t="s">
        <v>64</v>
      </c>
      <c r="AB18" s="33" t="s">
        <v>64</v>
      </c>
      <c r="AC18" s="16">
        <f t="shared" si="8"/>
        <v>331.11</v>
      </c>
      <c r="AD18" s="16">
        <f t="shared" si="9"/>
        <v>425</v>
      </c>
      <c r="AE18" s="10">
        <f t="shared" si="10"/>
        <v>66.666666666666671</v>
      </c>
      <c r="AF18" s="21">
        <f t="shared" si="1"/>
        <v>2</v>
      </c>
      <c r="AG18" s="10">
        <v>198</v>
      </c>
      <c r="AH18" s="10">
        <v>332</v>
      </c>
      <c r="AI18" s="10">
        <v>280</v>
      </c>
      <c r="AJ18" s="10">
        <v>420</v>
      </c>
      <c r="AK18" s="10" t="s">
        <v>64</v>
      </c>
      <c r="AL18" s="10" t="s">
        <v>64</v>
      </c>
      <c r="AM18" s="10" t="s">
        <v>64</v>
      </c>
      <c r="AN18" s="10" t="s">
        <v>64</v>
      </c>
      <c r="AO18" s="10" t="s">
        <v>64</v>
      </c>
      <c r="AP18" s="10" t="s">
        <v>64</v>
      </c>
      <c r="AQ18" s="16">
        <f t="shared" si="11"/>
        <v>239</v>
      </c>
      <c r="AR18" s="16">
        <f t="shared" si="12"/>
        <v>376</v>
      </c>
      <c r="AS18" s="10">
        <f t="shared" si="13"/>
        <v>40</v>
      </c>
      <c r="AT18" s="21">
        <f t="shared" si="14"/>
        <v>2</v>
      </c>
      <c r="AU18" s="10">
        <v>290</v>
      </c>
      <c r="AV18" s="10">
        <v>445</v>
      </c>
      <c r="AW18" s="10">
        <f t="shared" si="15"/>
        <v>100</v>
      </c>
      <c r="AX18" s="14">
        <f t="shared" si="16"/>
        <v>1</v>
      </c>
      <c r="AY18" s="14"/>
    </row>
    <row r="19" spans="1:51" ht="19.5" customHeight="1" x14ac:dyDescent="0.2">
      <c r="A19" s="8">
        <v>12</v>
      </c>
      <c r="B19" s="9" t="s">
        <v>24</v>
      </c>
      <c r="C19" s="10" t="s">
        <v>64</v>
      </c>
      <c r="D19" s="10" t="s">
        <v>64</v>
      </c>
      <c r="E19" s="10" t="s">
        <v>64</v>
      </c>
      <c r="F19" s="10" t="s">
        <v>64</v>
      </c>
      <c r="G19" s="33" t="s">
        <v>64</v>
      </c>
      <c r="H19" s="33" t="s">
        <v>64</v>
      </c>
      <c r="I19" s="16" t="str">
        <f t="shared" si="2"/>
        <v>нет</v>
      </c>
      <c r="J19" s="16" t="str">
        <f t="shared" si="3"/>
        <v>нет</v>
      </c>
      <c r="K19" s="10">
        <f t="shared" si="4"/>
        <v>0</v>
      </c>
      <c r="L19" s="21">
        <f t="shared" si="17"/>
        <v>0</v>
      </c>
      <c r="M19" s="33">
        <v>622.95000000000005</v>
      </c>
      <c r="N19" s="33">
        <v>956.79</v>
      </c>
      <c r="O19" s="33">
        <v>420</v>
      </c>
      <c r="P19" s="33">
        <v>480</v>
      </c>
      <c r="Q19" s="33">
        <v>513</v>
      </c>
      <c r="R19" s="33">
        <v>745</v>
      </c>
      <c r="S19" s="16">
        <f t="shared" si="5"/>
        <v>518.65</v>
      </c>
      <c r="T19" s="16">
        <f t="shared" si="6"/>
        <v>727.26333333333332</v>
      </c>
      <c r="U19" s="10">
        <f t="shared" si="7"/>
        <v>100</v>
      </c>
      <c r="V19" s="21">
        <f t="shared" si="0"/>
        <v>3</v>
      </c>
      <c r="W19" s="10">
        <v>679.9</v>
      </c>
      <c r="X19" s="10">
        <v>769</v>
      </c>
      <c r="Y19" s="10" t="s">
        <v>64</v>
      </c>
      <c r="Z19" s="10" t="s">
        <v>64</v>
      </c>
      <c r="AA19" s="33" t="s">
        <v>64</v>
      </c>
      <c r="AB19" s="33" t="s">
        <v>64</v>
      </c>
      <c r="AC19" s="16">
        <f t="shared" si="8"/>
        <v>679.9</v>
      </c>
      <c r="AD19" s="16">
        <f t="shared" si="9"/>
        <v>769</v>
      </c>
      <c r="AE19" s="10">
        <f t="shared" si="10"/>
        <v>33.333333333333336</v>
      </c>
      <c r="AF19" s="21">
        <f t="shared" si="1"/>
        <v>1</v>
      </c>
      <c r="AG19" s="10" t="s">
        <v>64</v>
      </c>
      <c r="AH19" s="10" t="s">
        <v>64</v>
      </c>
      <c r="AI19" s="10">
        <v>595</v>
      </c>
      <c r="AJ19" s="10">
        <v>700</v>
      </c>
      <c r="AK19" s="10" t="s">
        <v>64</v>
      </c>
      <c r="AL19" s="10" t="s">
        <v>64</v>
      </c>
      <c r="AM19" s="10" t="s">
        <v>64</v>
      </c>
      <c r="AN19" s="10" t="s">
        <v>64</v>
      </c>
      <c r="AO19" s="10" t="s">
        <v>64</v>
      </c>
      <c r="AP19" s="10" t="s">
        <v>64</v>
      </c>
      <c r="AQ19" s="16">
        <f t="shared" si="11"/>
        <v>595</v>
      </c>
      <c r="AR19" s="16">
        <f t="shared" si="12"/>
        <v>700</v>
      </c>
      <c r="AS19" s="10">
        <f t="shared" si="13"/>
        <v>20</v>
      </c>
      <c r="AT19" s="21">
        <f t="shared" si="14"/>
        <v>1</v>
      </c>
      <c r="AU19" s="10">
        <v>570</v>
      </c>
      <c r="AV19" s="10">
        <v>760</v>
      </c>
      <c r="AW19" s="10">
        <f t="shared" si="15"/>
        <v>100</v>
      </c>
      <c r="AX19" s="14">
        <f t="shared" si="16"/>
        <v>1</v>
      </c>
      <c r="AY19" s="14"/>
    </row>
    <row r="20" spans="1:51" ht="19.5" customHeight="1" x14ac:dyDescent="0.2">
      <c r="A20" s="8">
        <v>13</v>
      </c>
      <c r="B20" s="9" t="s">
        <v>25</v>
      </c>
      <c r="C20" s="10" t="s">
        <v>64</v>
      </c>
      <c r="D20" s="10" t="s">
        <v>64</v>
      </c>
      <c r="E20" s="10" t="s">
        <v>64</v>
      </c>
      <c r="F20" s="10" t="s">
        <v>64</v>
      </c>
      <c r="G20" s="33" t="s">
        <v>64</v>
      </c>
      <c r="H20" s="33" t="s">
        <v>64</v>
      </c>
      <c r="I20" s="16" t="str">
        <f t="shared" si="2"/>
        <v>нет</v>
      </c>
      <c r="J20" s="16" t="str">
        <f t="shared" si="3"/>
        <v>нет</v>
      </c>
      <c r="K20" s="10">
        <f t="shared" si="4"/>
        <v>0</v>
      </c>
      <c r="L20" s="21">
        <f t="shared" si="17"/>
        <v>0</v>
      </c>
      <c r="M20" s="33" t="s">
        <v>64</v>
      </c>
      <c r="N20" s="33" t="s">
        <v>64</v>
      </c>
      <c r="O20" s="33" t="s">
        <v>64</v>
      </c>
      <c r="P20" s="33" t="s">
        <v>64</v>
      </c>
      <c r="Q20" s="33" t="s">
        <v>64</v>
      </c>
      <c r="R20" s="33" t="s">
        <v>64</v>
      </c>
      <c r="S20" s="16" t="str">
        <f t="shared" si="5"/>
        <v>нет</v>
      </c>
      <c r="T20" s="16" t="str">
        <f t="shared" si="6"/>
        <v>нет</v>
      </c>
      <c r="U20" s="10">
        <f t="shared" si="7"/>
        <v>0</v>
      </c>
      <c r="V20" s="21">
        <f t="shared" si="0"/>
        <v>0</v>
      </c>
      <c r="W20" s="10" t="s">
        <v>64</v>
      </c>
      <c r="X20" s="10" t="s">
        <v>64</v>
      </c>
      <c r="Y20" s="10" t="s">
        <v>64</v>
      </c>
      <c r="Z20" s="10" t="s">
        <v>64</v>
      </c>
      <c r="AA20" s="33" t="s">
        <v>64</v>
      </c>
      <c r="AB20" s="33" t="s">
        <v>64</v>
      </c>
      <c r="AC20" s="16" t="str">
        <f t="shared" si="8"/>
        <v>нет</v>
      </c>
      <c r="AD20" s="16" t="str">
        <f t="shared" si="9"/>
        <v>нет</v>
      </c>
      <c r="AE20" s="10">
        <f t="shared" si="10"/>
        <v>0</v>
      </c>
      <c r="AF20" s="21">
        <f t="shared" si="1"/>
        <v>0</v>
      </c>
      <c r="AG20" s="10" t="s">
        <v>64</v>
      </c>
      <c r="AH20" s="10" t="s">
        <v>64</v>
      </c>
      <c r="AI20" s="10" t="s">
        <v>64</v>
      </c>
      <c r="AJ20" s="10" t="s">
        <v>64</v>
      </c>
      <c r="AK20" s="10" t="s">
        <v>64</v>
      </c>
      <c r="AL20" s="10" t="s">
        <v>64</v>
      </c>
      <c r="AM20" s="10" t="s">
        <v>64</v>
      </c>
      <c r="AN20" s="10" t="s">
        <v>64</v>
      </c>
      <c r="AO20" s="10" t="s">
        <v>64</v>
      </c>
      <c r="AP20" s="10" t="s">
        <v>64</v>
      </c>
      <c r="AQ20" s="16" t="str">
        <f t="shared" si="11"/>
        <v>нет</v>
      </c>
      <c r="AR20" s="16" t="str">
        <f t="shared" si="12"/>
        <v>нет</v>
      </c>
      <c r="AS20" s="10">
        <f t="shared" si="13"/>
        <v>0</v>
      </c>
      <c r="AT20" s="21">
        <f t="shared" si="14"/>
        <v>0</v>
      </c>
      <c r="AU20" s="10">
        <v>330</v>
      </c>
      <c r="AV20" s="10">
        <v>500</v>
      </c>
      <c r="AW20" s="10">
        <f t="shared" si="15"/>
        <v>100</v>
      </c>
      <c r="AX20" s="14">
        <f t="shared" si="16"/>
        <v>1</v>
      </c>
      <c r="AY20" s="14"/>
    </row>
    <row r="21" spans="1:51" ht="19.5" customHeight="1" x14ac:dyDescent="0.2">
      <c r="A21" s="8">
        <v>14</v>
      </c>
      <c r="B21" s="9" t="s">
        <v>26</v>
      </c>
      <c r="C21" s="10" t="s">
        <v>64</v>
      </c>
      <c r="D21" s="10" t="s">
        <v>64</v>
      </c>
      <c r="E21" s="10" t="s">
        <v>64</v>
      </c>
      <c r="F21" s="10" t="s">
        <v>64</v>
      </c>
      <c r="G21" s="33" t="s">
        <v>64</v>
      </c>
      <c r="H21" s="33" t="s">
        <v>64</v>
      </c>
      <c r="I21" s="16" t="str">
        <f t="shared" si="2"/>
        <v>нет</v>
      </c>
      <c r="J21" s="16" t="str">
        <f t="shared" si="3"/>
        <v>нет</v>
      </c>
      <c r="K21" s="10">
        <f t="shared" si="4"/>
        <v>0</v>
      </c>
      <c r="L21" s="21">
        <f t="shared" si="17"/>
        <v>0</v>
      </c>
      <c r="M21" s="33">
        <v>265</v>
      </c>
      <c r="N21" s="33">
        <v>265</v>
      </c>
      <c r="O21" s="33" t="s">
        <v>64</v>
      </c>
      <c r="P21" s="33" t="s">
        <v>64</v>
      </c>
      <c r="Q21" s="33" t="s">
        <v>64</v>
      </c>
      <c r="R21" s="33" t="s">
        <v>64</v>
      </c>
      <c r="S21" s="16">
        <f t="shared" si="5"/>
        <v>265</v>
      </c>
      <c r="T21" s="16">
        <f t="shared" si="6"/>
        <v>265</v>
      </c>
      <c r="U21" s="10">
        <f t="shared" si="7"/>
        <v>33.333333333333336</v>
      </c>
      <c r="V21" s="21">
        <f t="shared" si="0"/>
        <v>1</v>
      </c>
      <c r="W21" s="10" t="s">
        <v>64</v>
      </c>
      <c r="X21" s="10" t="s">
        <v>64</v>
      </c>
      <c r="Y21" s="10" t="s">
        <v>64</v>
      </c>
      <c r="Z21" s="10" t="s">
        <v>64</v>
      </c>
      <c r="AA21" s="33" t="s">
        <v>64</v>
      </c>
      <c r="AB21" s="33" t="s">
        <v>64</v>
      </c>
      <c r="AC21" s="16" t="str">
        <f t="shared" si="8"/>
        <v>нет</v>
      </c>
      <c r="AD21" s="16" t="str">
        <f t="shared" si="9"/>
        <v>нет</v>
      </c>
      <c r="AE21" s="10">
        <f t="shared" si="10"/>
        <v>0</v>
      </c>
      <c r="AF21" s="21">
        <f t="shared" si="1"/>
        <v>0</v>
      </c>
      <c r="AG21" s="10" t="s">
        <v>64</v>
      </c>
      <c r="AH21" s="10" t="s">
        <v>64</v>
      </c>
      <c r="AI21" s="10" t="s">
        <v>64</v>
      </c>
      <c r="AJ21" s="10" t="s">
        <v>64</v>
      </c>
      <c r="AK21" s="10" t="s">
        <v>64</v>
      </c>
      <c r="AL21" s="10" t="s">
        <v>64</v>
      </c>
      <c r="AM21" s="10" t="s">
        <v>64</v>
      </c>
      <c r="AN21" s="10" t="s">
        <v>64</v>
      </c>
      <c r="AO21" s="10" t="s">
        <v>64</v>
      </c>
      <c r="AP21" s="10" t="s">
        <v>64</v>
      </c>
      <c r="AQ21" s="16" t="str">
        <f t="shared" si="11"/>
        <v>нет</v>
      </c>
      <c r="AR21" s="16" t="str">
        <f t="shared" si="12"/>
        <v>нет</v>
      </c>
      <c r="AS21" s="10">
        <f t="shared" si="13"/>
        <v>0</v>
      </c>
      <c r="AT21" s="21">
        <f t="shared" si="14"/>
        <v>0</v>
      </c>
      <c r="AU21" s="10">
        <v>250</v>
      </c>
      <c r="AV21" s="10">
        <v>330</v>
      </c>
      <c r="AW21" s="10">
        <f t="shared" si="15"/>
        <v>100</v>
      </c>
      <c r="AX21" s="14">
        <f t="shared" si="16"/>
        <v>1</v>
      </c>
      <c r="AY21" s="14"/>
    </row>
    <row r="22" spans="1:51" ht="19.5" customHeight="1" x14ac:dyDescent="0.2">
      <c r="A22" s="8">
        <v>15</v>
      </c>
      <c r="B22" s="9" t="s">
        <v>27</v>
      </c>
      <c r="C22" s="10" t="s">
        <v>64</v>
      </c>
      <c r="D22" s="10" t="s">
        <v>64</v>
      </c>
      <c r="E22" s="10" t="s">
        <v>64</v>
      </c>
      <c r="F22" s="10" t="s">
        <v>64</v>
      </c>
      <c r="G22" s="33" t="s">
        <v>64</v>
      </c>
      <c r="H22" s="33" t="s">
        <v>64</v>
      </c>
      <c r="I22" s="16" t="str">
        <f t="shared" si="2"/>
        <v>нет</v>
      </c>
      <c r="J22" s="16" t="str">
        <f t="shared" si="3"/>
        <v>нет</v>
      </c>
      <c r="K22" s="10">
        <f t="shared" si="4"/>
        <v>0</v>
      </c>
      <c r="L22" s="21">
        <f t="shared" si="17"/>
        <v>0</v>
      </c>
      <c r="M22" s="33">
        <v>163</v>
      </c>
      <c r="N22" s="33">
        <v>163</v>
      </c>
      <c r="O22" s="33" t="s">
        <v>64</v>
      </c>
      <c r="P22" s="33" t="s">
        <v>64</v>
      </c>
      <c r="Q22" s="33">
        <v>149</v>
      </c>
      <c r="R22" s="33">
        <v>161</v>
      </c>
      <c r="S22" s="16">
        <f t="shared" si="5"/>
        <v>156</v>
      </c>
      <c r="T22" s="16">
        <f t="shared" si="6"/>
        <v>162</v>
      </c>
      <c r="U22" s="10">
        <f t="shared" si="7"/>
        <v>66.666666666666671</v>
      </c>
      <c r="V22" s="21">
        <f t="shared" si="0"/>
        <v>2</v>
      </c>
      <c r="W22" s="10">
        <v>169</v>
      </c>
      <c r="X22" s="10">
        <v>169</v>
      </c>
      <c r="Y22" s="10" t="s">
        <v>64</v>
      </c>
      <c r="Z22" s="10" t="s">
        <v>64</v>
      </c>
      <c r="AA22" s="33" t="s">
        <v>64</v>
      </c>
      <c r="AB22" s="33" t="s">
        <v>64</v>
      </c>
      <c r="AC22" s="16">
        <f t="shared" si="8"/>
        <v>169</v>
      </c>
      <c r="AD22" s="16">
        <f t="shared" si="9"/>
        <v>169</v>
      </c>
      <c r="AE22" s="10">
        <f t="shared" si="10"/>
        <v>33.333333333333336</v>
      </c>
      <c r="AF22" s="21">
        <f t="shared" si="1"/>
        <v>1</v>
      </c>
      <c r="AG22" s="10" t="s">
        <v>64</v>
      </c>
      <c r="AH22" s="10" t="s">
        <v>64</v>
      </c>
      <c r="AI22" s="10" t="s">
        <v>64</v>
      </c>
      <c r="AJ22" s="10" t="s">
        <v>64</v>
      </c>
      <c r="AK22" s="10" t="s">
        <v>64</v>
      </c>
      <c r="AL22" s="10" t="s">
        <v>64</v>
      </c>
      <c r="AM22" s="10" t="s">
        <v>64</v>
      </c>
      <c r="AN22" s="10" t="s">
        <v>64</v>
      </c>
      <c r="AO22" s="10" t="s">
        <v>64</v>
      </c>
      <c r="AP22" s="10" t="s">
        <v>64</v>
      </c>
      <c r="AQ22" s="16" t="str">
        <f t="shared" si="11"/>
        <v>нет</v>
      </c>
      <c r="AR22" s="16" t="str">
        <f t="shared" si="12"/>
        <v>нет</v>
      </c>
      <c r="AS22" s="10">
        <f t="shared" si="13"/>
        <v>0</v>
      </c>
      <c r="AT22" s="21">
        <f t="shared" si="14"/>
        <v>0</v>
      </c>
      <c r="AU22" s="10">
        <v>142</v>
      </c>
      <c r="AV22" s="10">
        <v>142</v>
      </c>
      <c r="AW22" s="10">
        <f t="shared" si="15"/>
        <v>100</v>
      </c>
      <c r="AX22" s="14">
        <f t="shared" si="16"/>
        <v>1</v>
      </c>
      <c r="AY22" s="14"/>
    </row>
    <row r="23" spans="1:51" ht="19.5" customHeight="1" x14ac:dyDescent="0.2">
      <c r="A23" s="8">
        <v>16</v>
      </c>
      <c r="B23" s="9" t="s">
        <v>28</v>
      </c>
      <c r="C23" s="10" t="s">
        <v>64</v>
      </c>
      <c r="D23" s="10" t="s">
        <v>64</v>
      </c>
      <c r="E23" s="10" t="s">
        <v>64</v>
      </c>
      <c r="F23" s="10" t="s">
        <v>64</v>
      </c>
      <c r="G23" s="33" t="s">
        <v>64</v>
      </c>
      <c r="H23" s="33" t="s">
        <v>64</v>
      </c>
      <c r="I23" s="16" t="str">
        <f t="shared" si="2"/>
        <v>нет</v>
      </c>
      <c r="J23" s="16" t="str">
        <f t="shared" si="3"/>
        <v>нет</v>
      </c>
      <c r="K23" s="10">
        <f t="shared" si="4"/>
        <v>0</v>
      </c>
      <c r="L23" s="21">
        <f t="shared" si="17"/>
        <v>0</v>
      </c>
      <c r="M23" s="33">
        <v>99</v>
      </c>
      <c r="N23" s="33">
        <v>139</v>
      </c>
      <c r="O23" s="33" t="s">
        <v>64</v>
      </c>
      <c r="P23" s="33" t="s">
        <v>64</v>
      </c>
      <c r="Q23" s="33" t="s">
        <v>64</v>
      </c>
      <c r="R23" s="33" t="s">
        <v>64</v>
      </c>
      <c r="S23" s="16">
        <f t="shared" si="5"/>
        <v>99</v>
      </c>
      <c r="T23" s="16">
        <f t="shared" si="6"/>
        <v>139</v>
      </c>
      <c r="U23" s="10">
        <f t="shared" si="7"/>
        <v>33.333333333333336</v>
      </c>
      <c r="V23" s="21">
        <f t="shared" si="0"/>
        <v>1</v>
      </c>
      <c r="W23" s="10">
        <v>139</v>
      </c>
      <c r="X23" s="10">
        <v>219</v>
      </c>
      <c r="Y23" s="10" t="s">
        <v>64</v>
      </c>
      <c r="Z23" s="10" t="s">
        <v>64</v>
      </c>
      <c r="AA23" s="33" t="s">
        <v>64</v>
      </c>
      <c r="AB23" s="33" t="s">
        <v>64</v>
      </c>
      <c r="AC23" s="16">
        <f t="shared" si="8"/>
        <v>139</v>
      </c>
      <c r="AD23" s="16">
        <f t="shared" si="9"/>
        <v>219</v>
      </c>
      <c r="AE23" s="10">
        <f t="shared" si="10"/>
        <v>33.333333333333336</v>
      </c>
      <c r="AF23" s="21">
        <f t="shared" si="1"/>
        <v>1</v>
      </c>
      <c r="AG23" s="10" t="s">
        <v>64</v>
      </c>
      <c r="AH23" s="10" t="s">
        <v>64</v>
      </c>
      <c r="AI23" s="10" t="s">
        <v>64</v>
      </c>
      <c r="AJ23" s="10" t="s">
        <v>64</v>
      </c>
      <c r="AK23" s="10" t="s">
        <v>64</v>
      </c>
      <c r="AL23" s="10" t="s">
        <v>64</v>
      </c>
      <c r="AM23" s="10" t="s">
        <v>64</v>
      </c>
      <c r="AN23" s="10" t="s">
        <v>64</v>
      </c>
      <c r="AO23" s="10" t="s">
        <v>64</v>
      </c>
      <c r="AP23" s="10" t="s">
        <v>64</v>
      </c>
      <c r="AQ23" s="16" t="str">
        <f t="shared" si="11"/>
        <v>нет</v>
      </c>
      <c r="AR23" s="16" t="str">
        <f t="shared" si="12"/>
        <v>нет</v>
      </c>
      <c r="AS23" s="10">
        <f t="shared" si="13"/>
        <v>0</v>
      </c>
      <c r="AT23" s="21">
        <f t="shared" si="14"/>
        <v>0</v>
      </c>
      <c r="AU23" s="10">
        <v>125</v>
      </c>
      <c r="AV23" s="10">
        <v>180</v>
      </c>
      <c r="AW23" s="10">
        <f t="shared" si="15"/>
        <v>100</v>
      </c>
      <c r="AX23" s="14">
        <f t="shared" si="16"/>
        <v>1</v>
      </c>
      <c r="AY23" s="14"/>
    </row>
    <row r="24" spans="1:51" ht="19.5" customHeight="1" x14ac:dyDescent="0.2">
      <c r="A24" s="8">
        <v>17</v>
      </c>
      <c r="B24" s="9" t="s">
        <v>29</v>
      </c>
      <c r="C24" s="10" t="s">
        <v>64</v>
      </c>
      <c r="D24" s="10" t="s">
        <v>64</v>
      </c>
      <c r="E24" s="10" t="s">
        <v>64</v>
      </c>
      <c r="F24" s="10" t="s">
        <v>64</v>
      </c>
      <c r="G24" s="33" t="s">
        <v>64</v>
      </c>
      <c r="H24" s="33" t="s">
        <v>64</v>
      </c>
      <c r="I24" s="16" t="str">
        <f t="shared" si="2"/>
        <v>нет</v>
      </c>
      <c r="J24" s="16" t="str">
        <f t="shared" si="3"/>
        <v>нет</v>
      </c>
      <c r="K24" s="10">
        <f t="shared" si="4"/>
        <v>0</v>
      </c>
      <c r="L24" s="21">
        <f t="shared" si="17"/>
        <v>0</v>
      </c>
      <c r="M24" s="33">
        <v>189</v>
      </c>
      <c r="N24" s="33">
        <v>399</v>
      </c>
      <c r="O24" s="33" t="s">
        <v>64</v>
      </c>
      <c r="P24" s="33" t="s">
        <v>64</v>
      </c>
      <c r="Q24" s="33" t="s">
        <v>64</v>
      </c>
      <c r="R24" s="33" t="s">
        <v>64</v>
      </c>
      <c r="S24" s="16">
        <f t="shared" si="5"/>
        <v>189</v>
      </c>
      <c r="T24" s="16">
        <f t="shared" si="6"/>
        <v>399</v>
      </c>
      <c r="U24" s="10">
        <f t="shared" si="7"/>
        <v>33.333333333333336</v>
      </c>
      <c r="V24" s="21">
        <f t="shared" si="0"/>
        <v>1</v>
      </c>
      <c r="W24" s="10">
        <v>245</v>
      </c>
      <c r="X24" s="10">
        <v>350</v>
      </c>
      <c r="Y24" s="10" t="s">
        <v>64</v>
      </c>
      <c r="Z24" s="10" t="s">
        <v>64</v>
      </c>
      <c r="AA24" s="33" t="s">
        <v>64</v>
      </c>
      <c r="AB24" s="33" t="s">
        <v>64</v>
      </c>
      <c r="AC24" s="16">
        <f t="shared" si="8"/>
        <v>245</v>
      </c>
      <c r="AD24" s="16">
        <f t="shared" si="9"/>
        <v>350</v>
      </c>
      <c r="AE24" s="10">
        <f t="shared" si="10"/>
        <v>33.333333333333336</v>
      </c>
      <c r="AF24" s="21">
        <f t="shared" si="1"/>
        <v>1</v>
      </c>
      <c r="AG24" s="10" t="s">
        <v>64</v>
      </c>
      <c r="AH24" s="10" t="s">
        <v>64</v>
      </c>
      <c r="AI24" s="10" t="s">
        <v>64</v>
      </c>
      <c r="AJ24" s="10" t="s">
        <v>64</v>
      </c>
      <c r="AK24" s="10" t="s">
        <v>64</v>
      </c>
      <c r="AL24" s="10" t="s">
        <v>64</v>
      </c>
      <c r="AM24" s="10" t="s">
        <v>64</v>
      </c>
      <c r="AN24" s="10" t="s">
        <v>64</v>
      </c>
      <c r="AO24" s="10" t="s">
        <v>64</v>
      </c>
      <c r="AP24" s="10" t="s">
        <v>64</v>
      </c>
      <c r="AQ24" s="16" t="str">
        <f t="shared" si="11"/>
        <v>нет</v>
      </c>
      <c r="AR24" s="16" t="str">
        <f t="shared" si="12"/>
        <v>нет</v>
      </c>
      <c r="AS24" s="10">
        <f t="shared" si="13"/>
        <v>0</v>
      </c>
      <c r="AT24" s="21">
        <f t="shared" si="14"/>
        <v>0</v>
      </c>
      <c r="AU24" s="10">
        <v>240</v>
      </c>
      <c r="AV24" s="10">
        <v>365</v>
      </c>
      <c r="AW24" s="10">
        <f t="shared" si="15"/>
        <v>100</v>
      </c>
      <c r="AX24" s="14">
        <f t="shared" si="16"/>
        <v>1</v>
      </c>
      <c r="AY24" s="14"/>
    </row>
    <row r="25" spans="1:51" ht="19.5" customHeight="1" x14ac:dyDescent="0.2">
      <c r="A25" s="8">
        <v>18</v>
      </c>
      <c r="B25" s="9" t="s">
        <v>30</v>
      </c>
      <c r="C25" s="33" t="s">
        <v>64</v>
      </c>
      <c r="D25" s="33" t="s">
        <v>64</v>
      </c>
      <c r="E25" s="33" t="s">
        <v>64</v>
      </c>
      <c r="F25" s="33" t="s">
        <v>64</v>
      </c>
      <c r="G25" s="33" t="s">
        <v>64</v>
      </c>
      <c r="H25" s="33" t="s">
        <v>64</v>
      </c>
      <c r="I25" s="16" t="str">
        <f t="shared" si="2"/>
        <v>нет</v>
      </c>
      <c r="J25" s="16" t="str">
        <f t="shared" si="3"/>
        <v>нет</v>
      </c>
      <c r="K25" s="10">
        <f t="shared" si="4"/>
        <v>0</v>
      </c>
      <c r="L25" s="21">
        <f t="shared" si="17"/>
        <v>0</v>
      </c>
      <c r="M25" s="33">
        <v>135</v>
      </c>
      <c r="N25" s="33">
        <v>135</v>
      </c>
      <c r="O25" s="33" t="s">
        <v>64</v>
      </c>
      <c r="P25" s="33" t="s">
        <v>64</v>
      </c>
      <c r="Q25" s="33" t="s">
        <v>64</v>
      </c>
      <c r="R25" s="33" t="s">
        <v>64</v>
      </c>
      <c r="S25" s="16">
        <f t="shared" si="5"/>
        <v>135</v>
      </c>
      <c r="T25" s="16">
        <f t="shared" si="6"/>
        <v>135</v>
      </c>
      <c r="U25" s="10">
        <f t="shared" si="7"/>
        <v>33.333333333333336</v>
      </c>
      <c r="V25" s="21">
        <f t="shared" si="0"/>
        <v>1</v>
      </c>
      <c r="W25" s="10">
        <v>135.69999999999999</v>
      </c>
      <c r="X25" s="10">
        <v>135.69999999999999</v>
      </c>
      <c r="Y25" s="10" t="s">
        <v>64</v>
      </c>
      <c r="Z25" s="10" t="s">
        <v>64</v>
      </c>
      <c r="AA25" s="33" t="s">
        <v>64</v>
      </c>
      <c r="AB25" s="33" t="s">
        <v>64</v>
      </c>
      <c r="AC25" s="16">
        <f t="shared" si="8"/>
        <v>135.69999999999999</v>
      </c>
      <c r="AD25" s="16">
        <f t="shared" si="9"/>
        <v>135.69999999999999</v>
      </c>
      <c r="AE25" s="10">
        <f t="shared" si="10"/>
        <v>33.333333333333336</v>
      </c>
      <c r="AF25" s="21">
        <f t="shared" si="1"/>
        <v>1</v>
      </c>
      <c r="AG25" s="10" t="s">
        <v>64</v>
      </c>
      <c r="AH25" s="10" t="s">
        <v>64</v>
      </c>
      <c r="AI25" s="10" t="s">
        <v>64</v>
      </c>
      <c r="AJ25" s="10" t="s">
        <v>64</v>
      </c>
      <c r="AK25" s="10" t="s">
        <v>64</v>
      </c>
      <c r="AL25" s="10" t="s">
        <v>64</v>
      </c>
      <c r="AM25" s="10" t="s">
        <v>64</v>
      </c>
      <c r="AN25" s="10" t="s">
        <v>64</v>
      </c>
      <c r="AO25" s="10" t="s">
        <v>64</v>
      </c>
      <c r="AP25" s="10" t="s">
        <v>64</v>
      </c>
      <c r="AQ25" s="16" t="str">
        <f t="shared" si="11"/>
        <v>нет</v>
      </c>
      <c r="AR25" s="16" t="str">
        <f t="shared" si="12"/>
        <v>нет</v>
      </c>
      <c r="AS25" s="10">
        <f t="shared" si="13"/>
        <v>0</v>
      </c>
      <c r="AT25" s="21">
        <f t="shared" si="14"/>
        <v>0</v>
      </c>
      <c r="AU25" s="10">
        <v>160</v>
      </c>
      <c r="AV25" s="10">
        <v>250</v>
      </c>
      <c r="AW25" s="10">
        <f t="shared" si="15"/>
        <v>100</v>
      </c>
      <c r="AX25" s="14">
        <f t="shared" si="16"/>
        <v>1</v>
      </c>
      <c r="AY25" s="14"/>
    </row>
    <row r="26" spans="1:51" ht="19.5" customHeight="1" x14ac:dyDescent="0.2">
      <c r="A26" s="8">
        <v>19</v>
      </c>
      <c r="B26" s="9" t="s">
        <v>31</v>
      </c>
      <c r="C26" s="33" t="s">
        <v>64</v>
      </c>
      <c r="D26" s="33" t="s">
        <v>64</v>
      </c>
      <c r="E26" s="33" t="s">
        <v>64</v>
      </c>
      <c r="F26" s="33" t="s">
        <v>64</v>
      </c>
      <c r="G26" s="33" t="s">
        <v>64</v>
      </c>
      <c r="H26" s="33" t="s">
        <v>64</v>
      </c>
      <c r="I26" s="16" t="str">
        <f t="shared" si="2"/>
        <v>нет</v>
      </c>
      <c r="J26" s="16" t="str">
        <f t="shared" si="3"/>
        <v>нет</v>
      </c>
      <c r="K26" s="10">
        <f t="shared" si="4"/>
        <v>0</v>
      </c>
      <c r="L26" s="21">
        <f t="shared" si="17"/>
        <v>0</v>
      </c>
      <c r="M26" s="33">
        <v>25.9</v>
      </c>
      <c r="N26" s="33">
        <v>42</v>
      </c>
      <c r="O26" s="33">
        <v>25.5</v>
      </c>
      <c r="P26" s="33">
        <v>67.5</v>
      </c>
      <c r="Q26" s="33">
        <v>27</v>
      </c>
      <c r="R26" s="33">
        <v>62</v>
      </c>
      <c r="S26" s="16">
        <f t="shared" si="5"/>
        <v>26.133333333333336</v>
      </c>
      <c r="T26" s="16">
        <f t="shared" si="6"/>
        <v>57.166666666666664</v>
      </c>
      <c r="U26" s="10">
        <f t="shared" si="7"/>
        <v>100</v>
      </c>
      <c r="V26" s="21">
        <f t="shared" si="0"/>
        <v>3</v>
      </c>
      <c r="W26" s="10">
        <v>33.9</v>
      </c>
      <c r="X26" s="10">
        <v>59</v>
      </c>
      <c r="Y26" s="10">
        <v>25</v>
      </c>
      <c r="Z26" s="10">
        <v>55</v>
      </c>
      <c r="AA26" s="33">
        <v>27</v>
      </c>
      <c r="AB26" s="33">
        <v>50</v>
      </c>
      <c r="AC26" s="16">
        <f t="shared" si="8"/>
        <v>28.633333333333336</v>
      </c>
      <c r="AD26" s="16">
        <f t="shared" si="9"/>
        <v>54.666666666666664</v>
      </c>
      <c r="AE26" s="10">
        <f t="shared" si="10"/>
        <v>100</v>
      </c>
      <c r="AF26" s="21">
        <f t="shared" si="1"/>
        <v>3</v>
      </c>
      <c r="AG26" s="10" t="s">
        <v>64</v>
      </c>
      <c r="AH26" s="10" t="s">
        <v>64</v>
      </c>
      <c r="AI26" s="10">
        <v>25</v>
      </c>
      <c r="AJ26" s="10">
        <v>60</v>
      </c>
      <c r="AK26" s="10" t="s">
        <v>64</v>
      </c>
      <c r="AL26" s="10" t="s">
        <v>64</v>
      </c>
      <c r="AM26" s="10" t="s">
        <v>64</v>
      </c>
      <c r="AN26" s="10" t="s">
        <v>64</v>
      </c>
      <c r="AO26" s="10" t="s">
        <v>64</v>
      </c>
      <c r="AP26" s="10" t="s">
        <v>64</v>
      </c>
      <c r="AQ26" s="16">
        <f t="shared" si="11"/>
        <v>25</v>
      </c>
      <c r="AR26" s="16">
        <f t="shared" si="12"/>
        <v>60</v>
      </c>
      <c r="AS26" s="10">
        <f t="shared" si="13"/>
        <v>20</v>
      </c>
      <c r="AT26" s="21">
        <f t="shared" si="14"/>
        <v>1</v>
      </c>
      <c r="AU26" s="10">
        <v>25</v>
      </c>
      <c r="AV26" s="10">
        <v>55</v>
      </c>
      <c r="AW26" s="10">
        <f t="shared" si="15"/>
        <v>100</v>
      </c>
      <c r="AX26" s="14">
        <f t="shared" si="16"/>
        <v>1</v>
      </c>
      <c r="AY26" s="14"/>
    </row>
    <row r="27" spans="1:51" ht="19.5" customHeight="1" x14ac:dyDescent="0.2">
      <c r="A27" s="8">
        <v>20</v>
      </c>
      <c r="B27" s="9" t="s">
        <v>32</v>
      </c>
      <c r="C27" s="33" t="s">
        <v>64</v>
      </c>
      <c r="D27" s="33" t="s">
        <v>64</v>
      </c>
      <c r="E27" s="33" t="s">
        <v>64</v>
      </c>
      <c r="F27" s="33" t="s">
        <v>64</v>
      </c>
      <c r="G27" s="33" t="s">
        <v>64</v>
      </c>
      <c r="H27" s="33" t="s">
        <v>64</v>
      </c>
      <c r="I27" s="16" t="str">
        <f t="shared" si="2"/>
        <v>нет</v>
      </c>
      <c r="J27" s="16" t="str">
        <f t="shared" si="3"/>
        <v>нет</v>
      </c>
      <c r="K27" s="10">
        <f t="shared" si="4"/>
        <v>0</v>
      </c>
      <c r="L27" s="21">
        <f t="shared" si="17"/>
        <v>0</v>
      </c>
      <c r="M27" s="33">
        <v>13.98</v>
      </c>
      <c r="N27" s="33">
        <v>13.98</v>
      </c>
      <c r="O27" s="33" t="s">
        <v>64</v>
      </c>
      <c r="P27" s="33" t="s">
        <v>64</v>
      </c>
      <c r="Q27" s="33">
        <v>17.27</v>
      </c>
      <c r="R27" s="33">
        <v>35</v>
      </c>
      <c r="S27" s="16">
        <f t="shared" si="5"/>
        <v>15.625</v>
      </c>
      <c r="T27" s="16">
        <f t="shared" si="6"/>
        <v>24.490000000000002</v>
      </c>
      <c r="U27" s="10">
        <f t="shared" si="7"/>
        <v>66.666666666666671</v>
      </c>
      <c r="V27" s="21">
        <f t="shared" si="0"/>
        <v>2</v>
      </c>
      <c r="W27" s="10">
        <v>31</v>
      </c>
      <c r="X27" s="10">
        <v>31</v>
      </c>
      <c r="Y27" s="10" t="s">
        <v>64</v>
      </c>
      <c r="Z27" s="10" t="s">
        <v>64</v>
      </c>
      <c r="AA27" s="33" t="s">
        <v>64</v>
      </c>
      <c r="AB27" s="33" t="s">
        <v>64</v>
      </c>
      <c r="AC27" s="16">
        <f t="shared" si="8"/>
        <v>31</v>
      </c>
      <c r="AD27" s="16">
        <f t="shared" si="9"/>
        <v>31</v>
      </c>
      <c r="AE27" s="10">
        <f t="shared" si="10"/>
        <v>33.333333333333336</v>
      </c>
      <c r="AF27" s="21">
        <f t="shared" si="1"/>
        <v>1</v>
      </c>
      <c r="AG27" s="10" t="s">
        <v>64</v>
      </c>
      <c r="AH27" s="10" t="s">
        <v>64</v>
      </c>
      <c r="AI27" s="10" t="s">
        <v>64</v>
      </c>
      <c r="AJ27" s="10" t="s">
        <v>64</v>
      </c>
      <c r="AK27" s="10" t="s">
        <v>64</v>
      </c>
      <c r="AL27" s="10" t="s">
        <v>64</v>
      </c>
      <c r="AM27" s="10" t="s">
        <v>64</v>
      </c>
      <c r="AN27" s="10" t="s">
        <v>64</v>
      </c>
      <c r="AO27" s="10" t="s">
        <v>64</v>
      </c>
      <c r="AP27" s="10" t="s">
        <v>64</v>
      </c>
      <c r="AQ27" s="16" t="str">
        <f t="shared" si="11"/>
        <v>нет</v>
      </c>
      <c r="AR27" s="16" t="str">
        <f t="shared" si="12"/>
        <v>нет</v>
      </c>
      <c r="AS27" s="10">
        <f t="shared" si="13"/>
        <v>0</v>
      </c>
      <c r="AT27" s="21">
        <f t="shared" si="14"/>
        <v>0</v>
      </c>
      <c r="AU27" s="10" t="s">
        <v>64</v>
      </c>
      <c r="AV27" s="10" t="s">
        <v>64</v>
      </c>
      <c r="AW27" s="10">
        <f t="shared" si="15"/>
        <v>0</v>
      </c>
      <c r="AX27" s="14">
        <f t="shared" si="16"/>
        <v>0</v>
      </c>
      <c r="AY27" s="14"/>
    </row>
    <row r="28" spans="1:51" ht="19.5" customHeight="1" x14ac:dyDescent="0.2">
      <c r="A28" s="8">
        <v>21</v>
      </c>
      <c r="B28" s="9" t="s">
        <v>33</v>
      </c>
      <c r="C28" s="33" t="s">
        <v>64</v>
      </c>
      <c r="D28" s="33" t="s">
        <v>64</v>
      </c>
      <c r="E28" s="33" t="s">
        <v>64</v>
      </c>
      <c r="F28" s="33" t="s">
        <v>64</v>
      </c>
      <c r="G28" s="33" t="s">
        <v>64</v>
      </c>
      <c r="H28" s="33" t="s">
        <v>64</v>
      </c>
      <c r="I28" s="16" t="str">
        <f t="shared" si="2"/>
        <v>нет</v>
      </c>
      <c r="J28" s="16" t="str">
        <f t="shared" si="3"/>
        <v>нет</v>
      </c>
      <c r="K28" s="10">
        <f t="shared" si="4"/>
        <v>0</v>
      </c>
      <c r="L28" s="21">
        <f t="shared" si="17"/>
        <v>0</v>
      </c>
      <c r="M28" s="33">
        <v>13.98</v>
      </c>
      <c r="N28" s="33">
        <v>13.98</v>
      </c>
      <c r="O28" s="33" t="s">
        <v>64</v>
      </c>
      <c r="P28" s="33" t="s">
        <v>64</v>
      </c>
      <c r="Q28" s="33">
        <v>17.27</v>
      </c>
      <c r="R28" s="33">
        <v>17.27</v>
      </c>
      <c r="S28" s="16">
        <f t="shared" si="5"/>
        <v>15.625</v>
      </c>
      <c r="T28" s="16">
        <f t="shared" si="6"/>
        <v>15.625</v>
      </c>
      <c r="U28" s="10">
        <f t="shared" si="7"/>
        <v>66.666666666666671</v>
      </c>
      <c r="V28" s="21">
        <f t="shared" si="0"/>
        <v>2</v>
      </c>
      <c r="W28" s="10">
        <v>33</v>
      </c>
      <c r="X28" s="10">
        <v>33</v>
      </c>
      <c r="Y28" s="10" t="s">
        <v>64</v>
      </c>
      <c r="Z28" s="10" t="s">
        <v>64</v>
      </c>
      <c r="AA28" s="33" t="s">
        <v>64</v>
      </c>
      <c r="AB28" s="33" t="s">
        <v>64</v>
      </c>
      <c r="AC28" s="16">
        <f t="shared" si="8"/>
        <v>33</v>
      </c>
      <c r="AD28" s="16">
        <f t="shared" si="9"/>
        <v>33</v>
      </c>
      <c r="AE28" s="10">
        <f t="shared" si="10"/>
        <v>33.333333333333336</v>
      </c>
      <c r="AF28" s="21">
        <f t="shared" si="1"/>
        <v>1</v>
      </c>
      <c r="AG28" s="10" t="s">
        <v>64</v>
      </c>
      <c r="AH28" s="10" t="s">
        <v>64</v>
      </c>
      <c r="AI28" s="10" t="s">
        <v>64</v>
      </c>
      <c r="AJ28" s="10" t="s">
        <v>64</v>
      </c>
      <c r="AK28" s="10" t="s">
        <v>64</v>
      </c>
      <c r="AL28" s="10" t="s">
        <v>64</v>
      </c>
      <c r="AM28" s="10" t="s">
        <v>64</v>
      </c>
      <c r="AN28" s="10" t="s">
        <v>64</v>
      </c>
      <c r="AO28" s="10" t="s">
        <v>64</v>
      </c>
      <c r="AP28" s="10" t="s">
        <v>64</v>
      </c>
      <c r="AQ28" s="16" t="str">
        <f t="shared" si="11"/>
        <v>нет</v>
      </c>
      <c r="AR28" s="16" t="str">
        <f t="shared" si="12"/>
        <v>нет</v>
      </c>
      <c r="AS28" s="10">
        <f t="shared" si="13"/>
        <v>0</v>
      </c>
      <c r="AT28" s="21">
        <f t="shared" si="14"/>
        <v>0</v>
      </c>
      <c r="AU28" s="10" t="s">
        <v>64</v>
      </c>
      <c r="AV28" s="10" t="s">
        <v>64</v>
      </c>
      <c r="AW28" s="10">
        <f t="shared" si="15"/>
        <v>0</v>
      </c>
      <c r="AX28" s="14">
        <f t="shared" si="16"/>
        <v>0</v>
      </c>
      <c r="AY28" s="14"/>
    </row>
    <row r="29" spans="1:51" ht="19.5" customHeight="1" x14ac:dyDescent="0.2">
      <c r="A29" s="8">
        <v>22</v>
      </c>
      <c r="B29" s="9" t="s">
        <v>34</v>
      </c>
      <c r="C29" s="33" t="s">
        <v>64</v>
      </c>
      <c r="D29" s="33" t="s">
        <v>64</v>
      </c>
      <c r="E29" s="33" t="s">
        <v>64</v>
      </c>
      <c r="F29" s="33" t="s">
        <v>64</v>
      </c>
      <c r="G29" s="33" t="s">
        <v>64</v>
      </c>
      <c r="H29" s="33" t="s">
        <v>64</v>
      </c>
      <c r="I29" s="16" t="str">
        <f t="shared" si="2"/>
        <v>нет</v>
      </c>
      <c r="J29" s="16" t="str">
        <f t="shared" si="3"/>
        <v>нет</v>
      </c>
      <c r="K29" s="10">
        <f t="shared" si="4"/>
        <v>0</v>
      </c>
      <c r="L29" s="21">
        <f t="shared" si="17"/>
        <v>0</v>
      </c>
      <c r="M29" s="33">
        <v>55.44</v>
      </c>
      <c r="N29" s="33">
        <v>58.78</v>
      </c>
      <c r="O29" s="33">
        <v>41.9</v>
      </c>
      <c r="P29" s="33">
        <v>73.33</v>
      </c>
      <c r="Q29" s="33">
        <v>44.3</v>
      </c>
      <c r="R29" s="33">
        <v>55.5</v>
      </c>
      <c r="S29" s="16">
        <f t="shared" si="5"/>
        <v>47.213333333333331</v>
      </c>
      <c r="T29" s="16">
        <f t="shared" si="6"/>
        <v>62.536666666666669</v>
      </c>
      <c r="U29" s="10">
        <f t="shared" si="7"/>
        <v>100</v>
      </c>
      <c r="V29" s="21">
        <f t="shared" si="0"/>
        <v>3</v>
      </c>
      <c r="W29" s="10">
        <v>56.1</v>
      </c>
      <c r="X29" s="10">
        <v>60.06</v>
      </c>
      <c r="Y29" s="10">
        <v>50</v>
      </c>
      <c r="Z29" s="10">
        <v>50</v>
      </c>
      <c r="AA29" s="33" t="s">
        <v>64</v>
      </c>
      <c r="AB29" s="33" t="s">
        <v>64</v>
      </c>
      <c r="AC29" s="16">
        <f t="shared" si="8"/>
        <v>53.05</v>
      </c>
      <c r="AD29" s="16">
        <f t="shared" si="9"/>
        <v>55.03</v>
      </c>
      <c r="AE29" s="10">
        <f t="shared" si="10"/>
        <v>66.666666666666671</v>
      </c>
      <c r="AF29" s="21">
        <f t="shared" si="1"/>
        <v>2</v>
      </c>
      <c r="AG29" s="10">
        <v>55</v>
      </c>
      <c r="AH29" s="10">
        <v>55</v>
      </c>
      <c r="AI29" s="10">
        <v>58.88</v>
      </c>
      <c r="AJ29" s="10">
        <v>58.88</v>
      </c>
      <c r="AK29" s="10">
        <v>52.5</v>
      </c>
      <c r="AL29" s="10">
        <v>55</v>
      </c>
      <c r="AM29" s="10" t="s">
        <v>64</v>
      </c>
      <c r="AN29" s="10" t="s">
        <v>64</v>
      </c>
      <c r="AO29" s="10" t="s">
        <v>64</v>
      </c>
      <c r="AP29" s="10" t="s">
        <v>64</v>
      </c>
      <c r="AQ29" s="16">
        <f t="shared" si="11"/>
        <v>55.46</v>
      </c>
      <c r="AR29" s="16">
        <f t="shared" si="12"/>
        <v>56.293333333333329</v>
      </c>
      <c r="AS29" s="10">
        <f t="shared" si="13"/>
        <v>60</v>
      </c>
      <c r="AT29" s="21">
        <f t="shared" si="14"/>
        <v>3</v>
      </c>
      <c r="AU29" s="10">
        <v>57.7</v>
      </c>
      <c r="AV29" s="10">
        <v>61.1</v>
      </c>
      <c r="AW29" s="10">
        <f t="shared" si="15"/>
        <v>100</v>
      </c>
      <c r="AX29" s="14">
        <f t="shared" si="16"/>
        <v>1</v>
      </c>
      <c r="AY29" s="14"/>
    </row>
    <row r="30" spans="1:51" ht="19.5" customHeight="1" x14ac:dyDescent="0.2">
      <c r="A30" s="8">
        <v>23</v>
      </c>
      <c r="B30" s="9" t="s">
        <v>35</v>
      </c>
      <c r="C30" s="33" t="s">
        <v>64</v>
      </c>
      <c r="D30" s="33" t="s">
        <v>64</v>
      </c>
      <c r="E30" s="33" t="s">
        <v>64</v>
      </c>
      <c r="F30" s="33" t="s">
        <v>64</v>
      </c>
      <c r="G30" s="33" t="s">
        <v>64</v>
      </c>
      <c r="H30" s="33" t="s">
        <v>64</v>
      </c>
      <c r="I30" s="16" t="str">
        <f t="shared" si="2"/>
        <v>нет</v>
      </c>
      <c r="J30" s="16" t="str">
        <f t="shared" si="3"/>
        <v>нет</v>
      </c>
      <c r="K30" s="10">
        <f t="shared" si="4"/>
        <v>0</v>
      </c>
      <c r="L30" s="21">
        <f t="shared" si="17"/>
        <v>0</v>
      </c>
      <c r="M30" s="33">
        <v>270.55</v>
      </c>
      <c r="N30" s="33">
        <v>284.45</v>
      </c>
      <c r="O30" s="33">
        <v>188</v>
      </c>
      <c r="P30" s="33">
        <v>294.44</v>
      </c>
      <c r="Q30" s="33">
        <v>255</v>
      </c>
      <c r="R30" s="33">
        <v>266.67</v>
      </c>
      <c r="S30" s="16">
        <f t="shared" si="5"/>
        <v>237.85</v>
      </c>
      <c r="T30" s="16">
        <f t="shared" si="6"/>
        <v>281.8533333333333</v>
      </c>
      <c r="U30" s="10">
        <f t="shared" si="7"/>
        <v>100</v>
      </c>
      <c r="V30" s="21">
        <f t="shared" si="0"/>
        <v>3</v>
      </c>
      <c r="W30" s="10">
        <v>252</v>
      </c>
      <c r="X30" s="10">
        <v>355</v>
      </c>
      <c r="Y30" s="10" t="s">
        <v>64</v>
      </c>
      <c r="Z30" s="10" t="s">
        <v>64</v>
      </c>
      <c r="AA30" s="33" t="s">
        <v>64</v>
      </c>
      <c r="AB30" s="33" t="s">
        <v>64</v>
      </c>
      <c r="AC30" s="16">
        <f t="shared" si="8"/>
        <v>252</v>
      </c>
      <c r="AD30" s="16">
        <f t="shared" si="9"/>
        <v>355</v>
      </c>
      <c r="AE30" s="10">
        <f t="shared" si="10"/>
        <v>33.333333333333336</v>
      </c>
      <c r="AF30" s="21">
        <f t="shared" si="1"/>
        <v>1</v>
      </c>
      <c r="AG30" s="10">
        <v>140</v>
      </c>
      <c r="AH30" s="10">
        <v>140</v>
      </c>
      <c r="AI30" s="10" t="s">
        <v>64</v>
      </c>
      <c r="AJ30" s="10" t="s">
        <v>64</v>
      </c>
      <c r="AK30" s="10" t="s">
        <v>64</v>
      </c>
      <c r="AL30" s="10" t="s">
        <v>64</v>
      </c>
      <c r="AM30" s="10" t="s">
        <v>64</v>
      </c>
      <c r="AN30" s="10" t="s">
        <v>64</v>
      </c>
      <c r="AO30" s="10" t="s">
        <v>64</v>
      </c>
      <c r="AP30" s="10" t="s">
        <v>64</v>
      </c>
      <c r="AQ30" s="16">
        <f t="shared" si="11"/>
        <v>140</v>
      </c>
      <c r="AR30" s="16">
        <f t="shared" si="12"/>
        <v>140</v>
      </c>
      <c r="AS30" s="10">
        <f t="shared" si="13"/>
        <v>20</v>
      </c>
      <c r="AT30" s="21">
        <f t="shared" si="14"/>
        <v>1</v>
      </c>
      <c r="AU30" s="10">
        <v>140</v>
      </c>
      <c r="AV30" s="10">
        <v>217</v>
      </c>
      <c r="AW30" s="10">
        <f t="shared" si="15"/>
        <v>100</v>
      </c>
      <c r="AX30" s="14">
        <f t="shared" si="16"/>
        <v>1</v>
      </c>
      <c r="AY30" s="14"/>
    </row>
    <row r="31" spans="1:51" ht="19.5" customHeight="1" x14ac:dyDescent="0.2">
      <c r="A31" s="8">
        <v>24</v>
      </c>
      <c r="B31" s="9" t="s">
        <v>36</v>
      </c>
      <c r="C31" s="33" t="s">
        <v>64</v>
      </c>
      <c r="D31" s="33" t="s">
        <v>64</v>
      </c>
      <c r="E31" s="33" t="s">
        <v>64</v>
      </c>
      <c r="F31" s="33" t="s">
        <v>64</v>
      </c>
      <c r="G31" s="33" t="s">
        <v>64</v>
      </c>
      <c r="H31" s="33" t="s">
        <v>64</v>
      </c>
      <c r="I31" s="16" t="str">
        <f t="shared" si="2"/>
        <v>нет</v>
      </c>
      <c r="J31" s="16" t="str">
        <f t="shared" si="3"/>
        <v>нет</v>
      </c>
      <c r="K31" s="10">
        <f t="shared" si="4"/>
        <v>0</v>
      </c>
      <c r="L31" s="21">
        <f t="shared" si="17"/>
        <v>0</v>
      </c>
      <c r="M31" s="33">
        <v>380</v>
      </c>
      <c r="N31" s="33">
        <v>544.38</v>
      </c>
      <c r="O31" s="33">
        <v>391.66</v>
      </c>
      <c r="P31" s="33">
        <v>525</v>
      </c>
      <c r="Q31" s="33">
        <v>300</v>
      </c>
      <c r="R31" s="33">
        <v>500</v>
      </c>
      <c r="S31" s="16">
        <f t="shared" si="5"/>
        <v>357.22</v>
      </c>
      <c r="T31" s="16">
        <f t="shared" si="6"/>
        <v>523.12666666666667</v>
      </c>
      <c r="U31" s="10">
        <f t="shared" si="7"/>
        <v>100</v>
      </c>
      <c r="V31" s="21">
        <f t="shared" si="0"/>
        <v>3</v>
      </c>
      <c r="W31" s="10">
        <v>328</v>
      </c>
      <c r="X31" s="10">
        <v>443.9</v>
      </c>
      <c r="Y31" s="10">
        <v>350</v>
      </c>
      <c r="Z31" s="10">
        <v>450</v>
      </c>
      <c r="AA31" s="33" t="s">
        <v>64</v>
      </c>
      <c r="AB31" s="33" t="s">
        <v>64</v>
      </c>
      <c r="AC31" s="16">
        <f t="shared" si="8"/>
        <v>339</v>
      </c>
      <c r="AD31" s="16">
        <f t="shared" si="9"/>
        <v>446.95</v>
      </c>
      <c r="AE31" s="10">
        <f t="shared" si="10"/>
        <v>66.666666666666671</v>
      </c>
      <c r="AF31" s="21">
        <f t="shared" si="1"/>
        <v>2</v>
      </c>
      <c r="AG31" s="10" t="s">
        <v>64</v>
      </c>
      <c r="AH31" s="10" t="s">
        <v>64</v>
      </c>
      <c r="AI31" s="10">
        <v>290</v>
      </c>
      <c r="AJ31" s="10">
        <v>455.56</v>
      </c>
      <c r="AK31" s="10" t="s">
        <v>64</v>
      </c>
      <c r="AL31" s="10" t="s">
        <v>64</v>
      </c>
      <c r="AM31" s="10" t="s">
        <v>64</v>
      </c>
      <c r="AN31" s="10" t="s">
        <v>64</v>
      </c>
      <c r="AO31" s="10" t="s">
        <v>64</v>
      </c>
      <c r="AP31" s="10" t="s">
        <v>64</v>
      </c>
      <c r="AQ31" s="16">
        <f t="shared" si="11"/>
        <v>290</v>
      </c>
      <c r="AR31" s="16">
        <f t="shared" si="12"/>
        <v>455.56</v>
      </c>
      <c r="AS31" s="10">
        <f t="shared" si="13"/>
        <v>20</v>
      </c>
      <c r="AT31" s="21">
        <f t="shared" si="14"/>
        <v>1</v>
      </c>
      <c r="AU31" s="10">
        <v>325</v>
      </c>
      <c r="AV31" s="10">
        <v>425</v>
      </c>
      <c r="AW31" s="10">
        <f t="shared" si="15"/>
        <v>100</v>
      </c>
      <c r="AX31" s="14">
        <f t="shared" si="16"/>
        <v>1</v>
      </c>
      <c r="AY31" s="14"/>
    </row>
    <row r="32" spans="1:51" ht="19.5" customHeight="1" x14ac:dyDescent="0.2">
      <c r="A32" s="8">
        <v>25</v>
      </c>
      <c r="B32" s="9" t="s">
        <v>37</v>
      </c>
      <c r="C32" s="33" t="s">
        <v>64</v>
      </c>
      <c r="D32" s="33" t="s">
        <v>64</v>
      </c>
      <c r="E32" s="33" t="s">
        <v>64</v>
      </c>
      <c r="F32" s="33" t="s">
        <v>64</v>
      </c>
      <c r="G32" s="33" t="s">
        <v>64</v>
      </c>
      <c r="H32" s="33" t="s">
        <v>64</v>
      </c>
      <c r="I32" s="16" t="str">
        <f t="shared" si="2"/>
        <v>нет</v>
      </c>
      <c r="J32" s="16" t="str">
        <f t="shared" si="3"/>
        <v>нет</v>
      </c>
      <c r="K32" s="10">
        <f t="shared" si="4"/>
        <v>0</v>
      </c>
      <c r="L32" s="21">
        <f t="shared" si="17"/>
        <v>0</v>
      </c>
      <c r="M32" s="33">
        <v>82.89</v>
      </c>
      <c r="N32" s="33">
        <v>82.89</v>
      </c>
      <c r="O32" s="33" t="s">
        <v>64</v>
      </c>
      <c r="P32" s="33" t="s">
        <v>64</v>
      </c>
      <c r="Q32" s="33" t="s">
        <v>64</v>
      </c>
      <c r="R32" s="33" t="s">
        <v>64</v>
      </c>
      <c r="S32" s="16">
        <f t="shared" si="5"/>
        <v>82.89</v>
      </c>
      <c r="T32" s="16">
        <f t="shared" si="6"/>
        <v>82.89</v>
      </c>
      <c r="U32" s="10">
        <f t="shared" si="7"/>
        <v>33.333333333333336</v>
      </c>
      <c r="V32" s="21">
        <f t="shared" si="0"/>
        <v>1</v>
      </c>
      <c r="W32" s="10">
        <v>95</v>
      </c>
      <c r="X32" s="10">
        <v>95</v>
      </c>
      <c r="Y32" s="10" t="s">
        <v>64</v>
      </c>
      <c r="Z32" s="10" t="s">
        <v>64</v>
      </c>
      <c r="AA32" s="33" t="s">
        <v>64</v>
      </c>
      <c r="AB32" s="33" t="s">
        <v>64</v>
      </c>
      <c r="AC32" s="16">
        <f t="shared" si="8"/>
        <v>95</v>
      </c>
      <c r="AD32" s="16">
        <f t="shared" si="9"/>
        <v>95</v>
      </c>
      <c r="AE32" s="10">
        <f t="shared" si="10"/>
        <v>33.333333333333336</v>
      </c>
      <c r="AF32" s="21">
        <f t="shared" si="1"/>
        <v>1</v>
      </c>
      <c r="AG32" s="10" t="s">
        <v>64</v>
      </c>
      <c r="AH32" s="10" t="s">
        <v>64</v>
      </c>
      <c r="AI32" s="10" t="s">
        <v>64</v>
      </c>
      <c r="AJ32" s="10" t="s">
        <v>64</v>
      </c>
      <c r="AK32" s="10" t="s">
        <v>64</v>
      </c>
      <c r="AL32" s="10" t="s">
        <v>64</v>
      </c>
      <c r="AM32" s="10" t="s">
        <v>64</v>
      </c>
      <c r="AN32" s="10" t="s">
        <v>64</v>
      </c>
      <c r="AO32" s="10" t="s">
        <v>64</v>
      </c>
      <c r="AP32" s="10" t="s">
        <v>64</v>
      </c>
      <c r="AQ32" s="16" t="str">
        <f t="shared" si="11"/>
        <v>нет</v>
      </c>
      <c r="AR32" s="16" t="str">
        <f t="shared" si="12"/>
        <v>нет</v>
      </c>
      <c r="AS32" s="10">
        <f t="shared" si="13"/>
        <v>0</v>
      </c>
      <c r="AT32" s="21">
        <f t="shared" si="14"/>
        <v>0</v>
      </c>
      <c r="AU32" s="10" t="s">
        <v>64</v>
      </c>
      <c r="AV32" s="10" t="s">
        <v>64</v>
      </c>
      <c r="AW32" s="10">
        <f t="shared" si="15"/>
        <v>0</v>
      </c>
      <c r="AX32" s="14">
        <f t="shared" si="16"/>
        <v>0</v>
      </c>
      <c r="AY32" s="14"/>
    </row>
    <row r="33" spans="1:51" ht="19.5" customHeight="1" x14ac:dyDescent="0.2">
      <c r="A33" s="8">
        <v>26</v>
      </c>
      <c r="B33" s="9" t="s">
        <v>38</v>
      </c>
      <c r="C33" s="33" t="s">
        <v>64</v>
      </c>
      <c r="D33" s="33" t="s">
        <v>64</v>
      </c>
      <c r="E33" s="33" t="s">
        <v>64</v>
      </c>
      <c r="F33" s="33" t="s">
        <v>64</v>
      </c>
      <c r="G33" s="33" t="s">
        <v>64</v>
      </c>
      <c r="H33" s="33" t="s">
        <v>64</v>
      </c>
      <c r="I33" s="16" t="str">
        <f t="shared" si="2"/>
        <v>нет</v>
      </c>
      <c r="J33" s="16" t="str">
        <f t="shared" si="3"/>
        <v>нет</v>
      </c>
      <c r="K33" s="10">
        <f t="shared" si="4"/>
        <v>0</v>
      </c>
      <c r="L33" s="21">
        <f t="shared" si="17"/>
        <v>0</v>
      </c>
      <c r="M33" s="33">
        <v>137.47</v>
      </c>
      <c r="N33" s="33">
        <v>137.47</v>
      </c>
      <c r="O33" s="33">
        <v>118.57</v>
      </c>
      <c r="P33" s="33">
        <v>178.88</v>
      </c>
      <c r="Q33" s="33">
        <v>130</v>
      </c>
      <c r="R33" s="33">
        <v>130</v>
      </c>
      <c r="S33" s="16">
        <f t="shared" si="5"/>
        <v>128.67999999999998</v>
      </c>
      <c r="T33" s="16">
        <f t="shared" si="6"/>
        <v>148.78333333333333</v>
      </c>
      <c r="U33" s="10">
        <f t="shared" si="7"/>
        <v>100</v>
      </c>
      <c r="V33" s="21">
        <f t="shared" si="0"/>
        <v>3</v>
      </c>
      <c r="W33" s="10">
        <v>132</v>
      </c>
      <c r="X33" s="10">
        <v>132</v>
      </c>
      <c r="Y33" s="10">
        <v>130</v>
      </c>
      <c r="Z33" s="10">
        <v>140</v>
      </c>
      <c r="AA33" s="33" t="s">
        <v>64</v>
      </c>
      <c r="AB33" s="33" t="s">
        <v>64</v>
      </c>
      <c r="AC33" s="16">
        <f t="shared" si="8"/>
        <v>131</v>
      </c>
      <c r="AD33" s="16">
        <f t="shared" si="9"/>
        <v>136</v>
      </c>
      <c r="AE33" s="10">
        <f t="shared" si="10"/>
        <v>66.666666666666671</v>
      </c>
      <c r="AF33" s="21">
        <f t="shared" si="1"/>
        <v>2</v>
      </c>
      <c r="AG33" s="10" t="s">
        <v>64</v>
      </c>
      <c r="AH33" s="10" t="s">
        <v>64</v>
      </c>
      <c r="AI33" s="10">
        <v>126</v>
      </c>
      <c r="AJ33" s="10">
        <v>126</v>
      </c>
      <c r="AK33" s="10">
        <v>141.25</v>
      </c>
      <c r="AL33" s="10">
        <v>141.25</v>
      </c>
      <c r="AM33" s="10" t="s">
        <v>64</v>
      </c>
      <c r="AN33" s="10" t="s">
        <v>64</v>
      </c>
      <c r="AO33" s="10" t="s">
        <v>64</v>
      </c>
      <c r="AP33" s="10" t="s">
        <v>64</v>
      </c>
      <c r="AQ33" s="16">
        <f t="shared" si="11"/>
        <v>133.625</v>
      </c>
      <c r="AR33" s="16">
        <f t="shared" si="12"/>
        <v>133.625</v>
      </c>
      <c r="AS33" s="10">
        <f t="shared" si="13"/>
        <v>40</v>
      </c>
      <c r="AT33" s="21">
        <f t="shared" si="14"/>
        <v>2</v>
      </c>
      <c r="AU33" s="10">
        <v>125</v>
      </c>
      <c r="AV33" s="10">
        <v>188.88</v>
      </c>
      <c r="AW33" s="10">
        <f t="shared" si="15"/>
        <v>100</v>
      </c>
      <c r="AX33" s="14">
        <f t="shared" si="16"/>
        <v>1</v>
      </c>
      <c r="AY33" s="14"/>
    </row>
    <row r="34" spans="1:51" ht="19.5" customHeight="1" x14ac:dyDescent="0.2">
      <c r="A34" s="8">
        <v>27</v>
      </c>
      <c r="B34" s="9" t="s">
        <v>39</v>
      </c>
      <c r="C34" s="33" t="s">
        <v>64</v>
      </c>
      <c r="D34" s="33" t="s">
        <v>64</v>
      </c>
      <c r="E34" s="33" t="s">
        <v>64</v>
      </c>
      <c r="F34" s="33" t="s">
        <v>64</v>
      </c>
      <c r="G34" s="33" t="s">
        <v>64</v>
      </c>
      <c r="H34" s="33" t="s">
        <v>64</v>
      </c>
      <c r="I34" s="16" t="str">
        <f t="shared" si="2"/>
        <v>нет</v>
      </c>
      <c r="J34" s="16" t="str">
        <f t="shared" si="3"/>
        <v>нет</v>
      </c>
      <c r="K34" s="10">
        <f t="shared" si="4"/>
        <v>0</v>
      </c>
      <c r="L34" s="21">
        <f t="shared" si="17"/>
        <v>0</v>
      </c>
      <c r="M34" s="33">
        <v>305.99</v>
      </c>
      <c r="N34" s="33">
        <v>469</v>
      </c>
      <c r="O34" s="33">
        <v>420</v>
      </c>
      <c r="P34" s="33">
        <v>539</v>
      </c>
      <c r="Q34" s="33">
        <v>380</v>
      </c>
      <c r="R34" s="33">
        <v>523</v>
      </c>
      <c r="S34" s="16">
        <f t="shared" si="5"/>
        <v>368.66333333333336</v>
      </c>
      <c r="T34" s="16">
        <f t="shared" si="6"/>
        <v>510.33333333333331</v>
      </c>
      <c r="U34" s="10">
        <f t="shared" si="7"/>
        <v>100</v>
      </c>
      <c r="V34" s="21">
        <f t="shared" si="0"/>
        <v>3</v>
      </c>
      <c r="W34" s="10">
        <v>349.9</v>
      </c>
      <c r="X34" s="10">
        <v>616</v>
      </c>
      <c r="Y34" s="10">
        <v>380</v>
      </c>
      <c r="Z34" s="10">
        <v>480</v>
      </c>
      <c r="AA34" s="33" t="s">
        <v>64</v>
      </c>
      <c r="AB34" s="33" t="s">
        <v>64</v>
      </c>
      <c r="AC34" s="16">
        <f t="shared" si="8"/>
        <v>364.95</v>
      </c>
      <c r="AD34" s="16">
        <f t="shared" si="9"/>
        <v>548</v>
      </c>
      <c r="AE34" s="10">
        <f t="shared" si="10"/>
        <v>66.666666666666671</v>
      </c>
      <c r="AF34" s="21">
        <f t="shared" si="1"/>
        <v>2</v>
      </c>
      <c r="AG34" s="10" t="s">
        <v>64</v>
      </c>
      <c r="AH34" s="10" t="s">
        <v>64</v>
      </c>
      <c r="AI34" s="10">
        <v>450</v>
      </c>
      <c r="AJ34" s="10">
        <v>450</v>
      </c>
      <c r="AK34" s="10">
        <v>395</v>
      </c>
      <c r="AL34" s="10">
        <v>395</v>
      </c>
      <c r="AM34" s="10" t="s">
        <v>64</v>
      </c>
      <c r="AN34" s="10" t="s">
        <v>64</v>
      </c>
      <c r="AO34" s="10" t="s">
        <v>64</v>
      </c>
      <c r="AP34" s="10" t="s">
        <v>64</v>
      </c>
      <c r="AQ34" s="16">
        <f t="shared" si="11"/>
        <v>422.5</v>
      </c>
      <c r="AR34" s="16">
        <f t="shared" si="12"/>
        <v>422.5</v>
      </c>
      <c r="AS34" s="10">
        <f t="shared" si="13"/>
        <v>40</v>
      </c>
      <c r="AT34" s="21">
        <f t="shared" si="14"/>
        <v>2</v>
      </c>
      <c r="AU34" s="10">
        <v>360</v>
      </c>
      <c r="AV34" s="10">
        <v>585</v>
      </c>
      <c r="AW34" s="10">
        <f t="shared" si="15"/>
        <v>100</v>
      </c>
      <c r="AX34" s="14">
        <f t="shared" si="16"/>
        <v>1</v>
      </c>
      <c r="AY34" s="14"/>
    </row>
    <row r="35" spans="1:51" ht="19.5" customHeight="1" x14ac:dyDescent="0.2">
      <c r="A35" s="8">
        <v>28</v>
      </c>
      <c r="B35" s="9" t="s">
        <v>40</v>
      </c>
      <c r="C35" s="33" t="s">
        <v>64</v>
      </c>
      <c r="D35" s="33" t="s">
        <v>64</v>
      </c>
      <c r="E35" s="33" t="s">
        <v>64</v>
      </c>
      <c r="F35" s="33" t="s">
        <v>64</v>
      </c>
      <c r="G35" s="33" t="s">
        <v>64</v>
      </c>
      <c r="H35" s="33" t="s">
        <v>64</v>
      </c>
      <c r="I35" s="16" t="str">
        <f t="shared" si="2"/>
        <v>нет</v>
      </c>
      <c r="J35" s="16" t="str">
        <f t="shared" si="3"/>
        <v>нет</v>
      </c>
      <c r="K35" s="10">
        <f t="shared" si="4"/>
        <v>0</v>
      </c>
      <c r="L35" s="21">
        <f t="shared" si="17"/>
        <v>0</v>
      </c>
      <c r="M35" s="33">
        <v>43</v>
      </c>
      <c r="N35" s="33">
        <v>43</v>
      </c>
      <c r="O35" s="33" t="s">
        <v>64</v>
      </c>
      <c r="P35" s="33" t="s">
        <v>64</v>
      </c>
      <c r="Q35" s="33">
        <v>39</v>
      </c>
      <c r="R35" s="33">
        <v>39</v>
      </c>
      <c r="S35" s="16">
        <f t="shared" si="5"/>
        <v>41</v>
      </c>
      <c r="T35" s="16">
        <f t="shared" si="6"/>
        <v>41</v>
      </c>
      <c r="U35" s="10">
        <f t="shared" si="7"/>
        <v>66.666666666666671</v>
      </c>
      <c r="V35" s="21">
        <f t="shared" si="0"/>
        <v>2</v>
      </c>
      <c r="W35" s="10">
        <v>39.9</v>
      </c>
      <c r="X35" s="10">
        <v>39.9</v>
      </c>
      <c r="Y35" s="10">
        <v>35</v>
      </c>
      <c r="Z35" s="10">
        <v>45</v>
      </c>
      <c r="AA35" s="33" t="s">
        <v>64</v>
      </c>
      <c r="AB35" s="33" t="s">
        <v>64</v>
      </c>
      <c r="AC35" s="16">
        <f t="shared" si="8"/>
        <v>37.450000000000003</v>
      </c>
      <c r="AD35" s="16">
        <f t="shared" si="9"/>
        <v>42.45</v>
      </c>
      <c r="AE35" s="10">
        <f t="shared" si="10"/>
        <v>66.666666666666671</v>
      </c>
      <c r="AF35" s="21">
        <f t="shared" si="1"/>
        <v>2</v>
      </c>
      <c r="AG35" s="10" t="s">
        <v>64</v>
      </c>
      <c r="AH35" s="10" t="s">
        <v>64</v>
      </c>
      <c r="AI35" s="10" t="s">
        <v>64</v>
      </c>
      <c r="AJ35" s="10" t="s">
        <v>64</v>
      </c>
      <c r="AK35" s="33">
        <v>40</v>
      </c>
      <c r="AL35" s="33">
        <v>40</v>
      </c>
      <c r="AM35" s="10">
        <v>35</v>
      </c>
      <c r="AN35" s="10">
        <v>45</v>
      </c>
      <c r="AO35" s="10">
        <v>35</v>
      </c>
      <c r="AP35" s="10">
        <v>35</v>
      </c>
      <c r="AQ35" s="16">
        <f t="shared" si="11"/>
        <v>36.666666666666664</v>
      </c>
      <c r="AR35" s="16">
        <f t="shared" si="12"/>
        <v>40</v>
      </c>
      <c r="AS35" s="10">
        <f t="shared" si="13"/>
        <v>60</v>
      </c>
      <c r="AT35" s="21">
        <f t="shared" si="14"/>
        <v>3</v>
      </c>
      <c r="AU35" s="10">
        <v>30</v>
      </c>
      <c r="AV35" s="10">
        <v>40</v>
      </c>
      <c r="AW35" s="10">
        <f t="shared" si="15"/>
        <v>100</v>
      </c>
      <c r="AX35" s="14">
        <f t="shared" si="16"/>
        <v>1</v>
      </c>
      <c r="AY35" s="14"/>
    </row>
    <row r="36" spans="1:51" ht="19.5" customHeight="1" x14ac:dyDescent="0.2">
      <c r="A36" s="8">
        <v>29</v>
      </c>
      <c r="B36" s="9" t="s">
        <v>41</v>
      </c>
      <c r="C36" s="33" t="s">
        <v>64</v>
      </c>
      <c r="D36" s="33" t="s">
        <v>64</v>
      </c>
      <c r="E36" s="33" t="s">
        <v>64</v>
      </c>
      <c r="F36" s="33" t="s">
        <v>64</v>
      </c>
      <c r="G36" s="33" t="s">
        <v>64</v>
      </c>
      <c r="H36" s="33" t="s">
        <v>64</v>
      </c>
      <c r="I36" s="16" t="str">
        <f t="shared" si="2"/>
        <v>нет</v>
      </c>
      <c r="J36" s="16" t="str">
        <f t="shared" si="3"/>
        <v>нет</v>
      </c>
      <c r="K36" s="10">
        <f t="shared" si="4"/>
        <v>0</v>
      </c>
      <c r="L36" s="21">
        <f t="shared" si="17"/>
        <v>0</v>
      </c>
      <c r="M36" s="33">
        <v>39.9</v>
      </c>
      <c r="N36" s="33">
        <v>39.9</v>
      </c>
      <c r="O36" s="33" t="s">
        <v>64</v>
      </c>
      <c r="P36" s="33" t="s">
        <v>64</v>
      </c>
      <c r="Q36" s="33">
        <v>28</v>
      </c>
      <c r="R36" s="33">
        <v>29.9</v>
      </c>
      <c r="S36" s="16">
        <f t="shared" si="5"/>
        <v>33.950000000000003</v>
      </c>
      <c r="T36" s="16">
        <f t="shared" si="6"/>
        <v>34.9</v>
      </c>
      <c r="U36" s="10">
        <f t="shared" si="7"/>
        <v>66.666666666666671</v>
      </c>
      <c r="V36" s="21">
        <f t="shared" si="0"/>
        <v>2</v>
      </c>
      <c r="W36" s="10">
        <v>28.9</v>
      </c>
      <c r="X36" s="10">
        <v>28.9</v>
      </c>
      <c r="Y36" s="10">
        <v>24</v>
      </c>
      <c r="Z36" s="10">
        <v>24</v>
      </c>
      <c r="AA36" s="33" t="s">
        <v>64</v>
      </c>
      <c r="AB36" s="33" t="s">
        <v>64</v>
      </c>
      <c r="AC36" s="16">
        <f t="shared" si="8"/>
        <v>26.45</v>
      </c>
      <c r="AD36" s="16">
        <f t="shared" si="9"/>
        <v>26.45</v>
      </c>
      <c r="AE36" s="10">
        <f t="shared" si="10"/>
        <v>66.666666666666671</v>
      </c>
      <c r="AF36" s="21">
        <f t="shared" si="1"/>
        <v>2</v>
      </c>
      <c r="AG36" s="10" t="s">
        <v>64</v>
      </c>
      <c r="AH36" s="10" t="s">
        <v>64</v>
      </c>
      <c r="AI36" s="10" t="s">
        <v>64</v>
      </c>
      <c r="AJ36" s="10" t="s">
        <v>64</v>
      </c>
      <c r="AK36" s="33">
        <v>25</v>
      </c>
      <c r="AL36" s="33">
        <v>25</v>
      </c>
      <c r="AM36" s="10">
        <v>30</v>
      </c>
      <c r="AN36" s="10">
        <v>30</v>
      </c>
      <c r="AO36" s="10">
        <v>30</v>
      </c>
      <c r="AP36" s="10">
        <v>30</v>
      </c>
      <c r="AQ36" s="16">
        <f t="shared" si="11"/>
        <v>28.333333333333332</v>
      </c>
      <c r="AR36" s="16">
        <f t="shared" si="12"/>
        <v>28.333333333333332</v>
      </c>
      <c r="AS36" s="10">
        <f t="shared" si="13"/>
        <v>60</v>
      </c>
      <c r="AT36" s="21">
        <f t="shared" si="14"/>
        <v>3</v>
      </c>
      <c r="AU36" s="10">
        <v>30</v>
      </c>
      <c r="AV36" s="10">
        <v>38</v>
      </c>
      <c r="AW36" s="10">
        <f t="shared" si="15"/>
        <v>100</v>
      </c>
      <c r="AX36" s="14">
        <f t="shared" si="16"/>
        <v>1</v>
      </c>
      <c r="AY36" s="14"/>
    </row>
    <row r="37" spans="1:51" ht="19.5" customHeight="1" x14ac:dyDescent="0.2">
      <c r="A37" s="8">
        <v>30</v>
      </c>
      <c r="B37" s="9" t="s">
        <v>42</v>
      </c>
      <c r="C37" s="33" t="s">
        <v>64</v>
      </c>
      <c r="D37" s="33" t="s">
        <v>64</v>
      </c>
      <c r="E37" s="33" t="s">
        <v>64</v>
      </c>
      <c r="F37" s="33" t="s">
        <v>64</v>
      </c>
      <c r="G37" s="33" t="s">
        <v>64</v>
      </c>
      <c r="H37" s="33" t="s">
        <v>64</v>
      </c>
      <c r="I37" s="16" t="str">
        <f t="shared" si="2"/>
        <v>нет</v>
      </c>
      <c r="J37" s="16" t="str">
        <f t="shared" si="3"/>
        <v>нет</v>
      </c>
      <c r="K37" s="10">
        <f t="shared" si="4"/>
        <v>0</v>
      </c>
      <c r="L37" s="21">
        <f t="shared" si="17"/>
        <v>0</v>
      </c>
      <c r="M37" s="33" t="s">
        <v>64</v>
      </c>
      <c r="N37" s="33" t="s">
        <v>64</v>
      </c>
      <c r="O37" s="33" t="s">
        <v>64</v>
      </c>
      <c r="P37" s="33" t="s">
        <v>64</v>
      </c>
      <c r="Q37" s="33">
        <v>19.899999999999999</v>
      </c>
      <c r="R37" s="33">
        <v>19.899999999999999</v>
      </c>
      <c r="S37" s="16">
        <f t="shared" si="5"/>
        <v>19.899999999999999</v>
      </c>
      <c r="T37" s="16">
        <f t="shared" si="6"/>
        <v>19.899999999999999</v>
      </c>
      <c r="U37" s="10">
        <f t="shared" si="7"/>
        <v>33.333333333333336</v>
      </c>
      <c r="V37" s="21">
        <f t="shared" si="0"/>
        <v>1</v>
      </c>
      <c r="W37" s="10">
        <v>18.899999999999999</v>
      </c>
      <c r="X37" s="10">
        <v>18.899999999999999</v>
      </c>
      <c r="Y37" s="10">
        <v>18</v>
      </c>
      <c r="Z37" s="10">
        <v>20</v>
      </c>
      <c r="AA37" s="33" t="s">
        <v>64</v>
      </c>
      <c r="AB37" s="33" t="s">
        <v>64</v>
      </c>
      <c r="AC37" s="16">
        <f t="shared" si="8"/>
        <v>18.45</v>
      </c>
      <c r="AD37" s="16">
        <f t="shared" si="9"/>
        <v>19.45</v>
      </c>
      <c r="AE37" s="10">
        <f t="shared" si="10"/>
        <v>66.666666666666671</v>
      </c>
      <c r="AF37" s="21">
        <f t="shared" si="1"/>
        <v>2</v>
      </c>
      <c r="AG37" s="10" t="s">
        <v>64</v>
      </c>
      <c r="AH37" s="10" t="s">
        <v>64</v>
      </c>
      <c r="AI37" s="10" t="s">
        <v>64</v>
      </c>
      <c r="AJ37" s="10" t="s">
        <v>64</v>
      </c>
      <c r="AK37" s="33" t="s">
        <v>64</v>
      </c>
      <c r="AL37" s="33" t="s">
        <v>64</v>
      </c>
      <c r="AM37" s="10">
        <v>20</v>
      </c>
      <c r="AN37" s="10">
        <v>20</v>
      </c>
      <c r="AO37" s="10">
        <v>20</v>
      </c>
      <c r="AP37" s="10">
        <v>20</v>
      </c>
      <c r="AQ37" s="16">
        <f t="shared" si="11"/>
        <v>20</v>
      </c>
      <c r="AR37" s="16">
        <f t="shared" si="12"/>
        <v>20</v>
      </c>
      <c r="AS37" s="10">
        <f t="shared" si="13"/>
        <v>40</v>
      </c>
      <c r="AT37" s="21">
        <f t="shared" si="14"/>
        <v>2</v>
      </c>
      <c r="AU37" s="10">
        <v>25</v>
      </c>
      <c r="AV37" s="10">
        <v>25</v>
      </c>
      <c r="AW37" s="10">
        <f t="shared" si="15"/>
        <v>100</v>
      </c>
      <c r="AX37" s="14">
        <f t="shared" si="16"/>
        <v>1</v>
      </c>
      <c r="AY37" s="14"/>
    </row>
    <row r="38" spans="1:51" ht="19.5" customHeight="1" x14ac:dyDescent="0.2">
      <c r="A38" s="8">
        <v>31</v>
      </c>
      <c r="B38" s="9" t="s">
        <v>43</v>
      </c>
      <c r="C38" s="33" t="s">
        <v>64</v>
      </c>
      <c r="D38" s="33" t="s">
        <v>64</v>
      </c>
      <c r="E38" s="33" t="s">
        <v>64</v>
      </c>
      <c r="F38" s="33" t="s">
        <v>64</v>
      </c>
      <c r="G38" s="33" t="s">
        <v>64</v>
      </c>
      <c r="H38" s="33" t="s">
        <v>64</v>
      </c>
      <c r="I38" s="16" t="str">
        <f t="shared" si="2"/>
        <v>нет</v>
      </c>
      <c r="J38" s="16" t="str">
        <f t="shared" si="3"/>
        <v>нет</v>
      </c>
      <c r="K38" s="10">
        <f t="shared" si="4"/>
        <v>0</v>
      </c>
      <c r="L38" s="21">
        <f t="shared" si="17"/>
        <v>0</v>
      </c>
      <c r="M38" s="33">
        <v>37</v>
      </c>
      <c r="N38" s="33">
        <v>37</v>
      </c>
      <c r="O38" s="33" t="s">
        <v>64</v>
      </c>
      <c r="P38" s="33" t="s">
        <v>64</v>
      </c>
      <c r="Q38" s="33">
        <v>49</v>
      </c>
      <c r="R38" s="33">
        <v>49</v>
      </c>
      <c r="S38" s="16">
        <f t="shared" si="5"/>
        <v>43</v>
      </c>
      <c r="T38" s="16">
        <f t="shared" si="6"/>
        <v>43</v>
      </c>
      <c r="U38" s="10">
        <f t="shared" si="7"/>
        <v>66.666666666666671</v>
      </c>
      <c r="V38" s="21">
        <f t="shared" si="0"/>
        <v>2</v>
      </c>
      <c r="W38" s="10">
        <v>29.9</v>
      </c>
      <c r="X38" s="10">
        <v>29.9</v>
      </c>
      <c r="Y38" s="10">
        <v>30</v>
      </c>
      <c r="Z38" s="10">
        <v>34</v>
      </c>
      <c r="AA38" s="33" t="s">
        <v>64</v>
      </c>
      <c r="AB38" s="33" t="s">
        <v>64</v>
      </c>
      <c r="AC38" s="16">
        <f t="shared" si="8"/>
        <v>29.95</v>
      </c>
      <c r="AD38" s="16">
        <f t="shared" si="9"/>
        <v>31.95</v>
      </c>
      <c r="AE38" s="10">
        <f t="shared" si="10"/>
        <v>66.666666666666671</v>
      </c>
      <c r="AF38" s="21">
        <f t="shared" si="1"/>
        <v>2</v>
      </c>
      <c r="AG38" s="10" t="s">
        <v>64</v>
      </c>
      <c r="AH38" s="10" t="s">
        <v>64</v>
      </c>
      <c r="AI38" s="33" t="s">
        <v>64</v>
      </c>
      <c r="AJ38" s="33" t="s">
        <v>64</v>
      </c>
      <c r="AK38" s="33" t="s">
        <v>64</v>
      </c>
      <c r="AL38" s="33" t="s">
        <v>64</v>
      </c>
      <c r="AM38" s="10">
        <v>25</v>
      </c>
      <c r="AN38" s="10">
        <v>25</v>
      </c>
      <c r="AO38" s="10">
        <v>25</v>
      </c>
      <c r="AP38" s="10">
        <v>25</v>
      </c>
      <c r="AQ38" s="16">
        <f t="shared" si="11"/>
        <v>25</v>
      </c>
      <c r="AR38" s="16">
        <f t="shared" si="12"/>
        <v>25</v>
      </c>
      <c r="AS38" s="10">
        <f t="shared" si="13"/>
        <v>40</v>
      </c>
      <c r="AT38" s="21">
        <f t="shared" si="14"/>
        <v>2</v>
      </c>
      <c r="AU38" s="10">
        <v>35</v>
      </c>
      <c r="AV38" s="10">
        <v>35</v>
      </c>
      <c r="AW38" s="10">
        <f t="shared" si="15"/>
        <v>100</v>
      </c>
      <c r="AX38" s="14">
        <f t="shared" si="16"/>
        <v>1</v>
      </c>
      <c r="AY38" s="14"/>
    </row>
    <row r="39" spans="1:51" ht="19.5" customHeight="1" x14ac:dyDescent="0.2">
      <c r="A39" s="8">
        <v>32</v>
      </c>
      <c r="B39" s="9" t="s">
        <v>44</v>
      </c>
      <c r="C39" s="10" t="s">
        <v>64</v>
      </c>
      <c r="D39" s="10" t="s">
        <v>64</v>
      </c>
      <c r="E39" s="33" t="s">
        <v>64</v>
      </c>
      <c r="F39" s="33" t="s">
        <v>64</v>
      </c>
      <c r="G39" s="33" t="s">
        <v>64</v>
      </c>
      <c r="H39" s="33" t="s">
        <v>64</v>
      </c>
      <c r="I39" s="16" t="str">
        <f t="shared" si="2"/>
        <v>нет</v>
      </c>
      <c r="J39" s="16" t="str">
        <f t="shared" si="3"/>
        <v>нет</v>
      </c>
      <c r="K39" s="10">
        <f t="shared" si="4"/>
        <v>0</v>
      </c>
      <c r="L39" s="21">
        <f t="shared" si="17"/>
        <v>0</v>
      </c>
      <c r="M39" s="33">
        <v>199</v>
      </c>
      <c r="N39" s="33">
        <v>239</v>
      </c>
      <c r="O39" s="33" t="s">
        <v>64</v>
      </c>
      <c r="P39" s="33" t="s">
        <v>64</v>
      </c>
      <c r="Q39" s="33" t="s">
        <v>64</v>
      </c>
      <c r="R39" s="33" t="s">
        <v>64</v>
      </c>
      <c r="S39" s="16">
        <f t="shared" si="5"/>
        <v>199</v>
      </c>
      <c r="T39" s="16">
        <f t="shared" si="6"/>
        <v>239</v>
      </c>
      <c r="U39" s="10">
        <f t="shared" si="7"/>
        <v>33.333333333333336</v>
      </c>
      <c r="V39" s="21">
        <f t="shared" si="0"/>
        <v>1</v>
      </c>
      <c r="W39" s="10">
        <v>164.9</v>
      </c>
      <c r="X39" s="10">
        <v>164.9</v>
      </c>
      <c r="Y39" s="10">
        <v>135</v>
      </c>
      <c r="Z39" s="10">
        <v>180</v>
      </c>
      <c r="AA39" s="33" t="s">
        <v>64</v>
      </c>
      <c r="AB39" s="33" t="s">
        <v>64</v>
      </c>
      <c r="AC39" s="16">
        <f t="shared" si="8"/>
        <v>149.94999999999999</v>
      </c>
      <c r="AD39" s="16">
        <f t="shared" si="9"/>
        <v>172.45</v>
      </c>
      <c r="AE39" s="10">
        <f t="shared" si="10"/>
        <v>66.666666666666671</v>
      </c>
      <c r="AF39" s="21">
        <f t="shared" si="1"/>
        <v>2</v>
      </c>
      <c r="AG39" s="10" t="s">
        <v>64</v>
      </c>
      <c r="AH39" s="10" t="s">
        <v>64</v>
      </c>
      <c r="AI39" s="33" t="s">
        <v>64</v>
      </c>
      <c r="AJ39" s="33" t="s">
        <v>64</v>
      </c>
      <c r="AK39" s="33" t="s">
        <v>64</v>
      </c>
      <c r="AL39" s="33" t="s">
        <v>64</v>
      </c>
      <c r="AM39" s="10">
        <v>110</v>
      </c>
      <c r="AN39" s="10">
        <v>110</v>
      </c>
      <c r="AO39" s="10">
        <v>100</v>
      </c>
      <c r="AP39" s="10">
        <v>100</v>
      </c>
      <c r="AQ39" s="16">
        <f t="shared" si="11"/>
        <v>105</v>
      </c>
      <c r="AR39" s="16">
        <f t="shared" si="12"/>
        <v>105</v>
      </c>
      <c r="AS39" s="10">
        <f t="shared" si="13"/>
        <v>40</v>
      </c>
      <c r="AT39" s="21">
        <f t="shared" si="14"/>
        <v>2</v>
      </c>
      <c r="AU39" s="10">
        <v>150</v>
      </c>
      <c r="AV39" s="10">
        <v>200</v>
      </c>
      <c r="AW39" s="10">
        <f t="shared" si="15"/>
        <v>100</v>
      </c>
      <c r="AX39" s="14">
        <f t="shared" si="16"/>
        <v>1</v>
      </c>
      <c r="AY39" s="14"/>
    </row>
    <row r="40" spans="1:51" ht="19.5" customHeight="1" x14ac:dyDescent="0.2">
      <c r="A40" s="8">
        <v>33</v>
      </c>
      <c r="B40" s="9" t="s">
        <v>45</v>
      </c>
      <c r="C40" s="33" t="s">
        <v>64</v>
      </c>
      <c r="D40" s="33" t="s">
        <v>64</v>
      </c>
      <c r="E40" s="33" t="s">
        <v>64</v>
      </c>
      <c r="F40" s="33" t="s">
        <v>64</v>
      </c>
      <c r="G40" s="33" t="s">
        <v>64</v>
      </c>
      <c r="H40" s="33" t="s">
        <v>64</v>
      </c>
      <c r="I40" s="16" t="str">
        <f t="shared" si="2"/>
        <v>нет</v>
      </c>
      <c r="J40" s="16" t="str">
        <f t="shared" si="3"/>
        <v>нет</v>
      </c>
      <c r="K40" s="10">
        <f t="shared" si="4"/>
        <v>0</v>
      </c>
      <c r="L40" s="21">
        <f t="shared" si="17"/>
        <v>0</v>
      </c>
      <c r="M40" s="33">
        <v>119</v>
      </c>
      <c r="N40" s="33">
        <v>259</v>
      </c>
      <c r="O40" s="33" t="s">
        <v>64</v>
      </c>
      <c r="P40" s="33" t="s">
        <v>64</v>
      </c>
      <c r="Q40" s="33" t="s">
        <v>64</v>
      </c>
      <c r="R40" s="33" t="s">
        <v>64</v>
      </c>
      <c r="S40" s="16">
        <f t="shared" si="5"/>
        <v>119</v>
      </c>
      <c r="T40" s="16">
        <f t="shared" si="6"/>
        <v>259</v>
      </c>
      <c r="U40" s="10">
        <f t="shared" si="7"/>
        <v>33.333333333333336</v>
      </c>
      <c r="V40" s="21">
        <f t="shared" si="0"/>
        <v>1</v>
      </c>
      <c r="W40" s="10">
        <v>129.9</v>
      </c>
      <c r="X40" s="10">
        <v>129.9</v>
      </c>
      <c r="Y40" s="10">
        <v>120</v>
      </c>
      <c r="Z40" s="10">
        <v>155</v>
      </c>
      <c r="AA40" s="33" t="s">
        <v>64</v>
      </c>
      <c r="AB40" s="33" t="s">
        <v>64</v>
      </c>
      <c r="AC40" s="16">
        <f t="shared" si="8"/>
        <v>124.95</v>
      </c>
      <c r="AD40" s="16">
        <f t="shared" si="9"/>
        <v>142.44999999999999</v>
      </c>
      <c r="AE40" s="10">
        <f t="shared" si="10"/>
        <v>66.666666666666671</v>
      </c>
      <c r="AF40" s="21">
        <f t="shared" si="1"/>
        <v>2</v>
      </c>
      <c r="AG40" s="10" t="s">
        <v>64</v>
      </c>
      <c r="AH40" s="10" t="s">
        <v>64</v>
      </c>
      <c r="AI40" s="33" t="s">
        <v>64</v>
      </c>
      <c r="AJ40" s="33" t="s">
        <v>64</v>
      </c>
      <c r="AK40" s="33">
        <v>130</v>
      </c>
      <c r="AL40" s="33">
        <v>130</v>
      </c>
      <c r="AM40" s="10">
        <v>120</v>
      </c>
      <c r="AN40" s="10">
        <v>120</v>
      </c>
      <c r="AO40" s="10">
        <v>100</v>
      </c>
      <c r="AP40" s="10">
        <v>100</v>
      </c>
      <c r="AQ40" s="16">
        <f t="shared" si="11"/>
        <v>116.66666666666667</v>
      </c>
      <c r="AR40" s="16">
        <f t="shared" si="12"/>
        <v>116.66666666666667</v>
      </c>
      <c r="AS40" s="10">
        <f t="shared" si="13"/>
        <v>60</v>
      </c>
      <c r="AT40" s="21">
        <f t="shared" si="14"/>
        <v>3</v>
      </c>
      <c r="AU40" s="10">
        <v>120</v>
      </c>
      <c r="AV40" s="10">
        <v>200</v>
      </c>
      <c r="AW40" s="10">
        <f t="shared" si="15"/>
        <v>100</v>
      </c>
      <c r="AX40" s="14">
        <f t="shared" si="16"/>
        <v>1</v>
      </c>
      <c r="AY40" s="14"/>
    </row>
    <row r="41" spans="1:51" ht="19.5" customHeight="1" x14ac:dyDescent="0.2">
      <c r="A41" s="8">
        <v>34</v>
      </c>
      <c r="B41" s="9" t="s">
        <v>46</v>
      </c>
      <c r="C41" s="33" t="s">
        <v>64</v>
      </c>
      <c r="D41" s="33" t="s">
        <v>64</v>
      </c>
      <c r="E41" s="33" t="s">
        <v>64</v>
      </c>
      <c r="F41" s="33" t="s">
        <v>64</v>
      </c>
      <c r="G41" s="33" t="s">
        <v>64</v>
      </c>
      <c r="H41" s="33" t="s">
        <v>64</v>
      </c>
      <c r="I41" s="16" t="str">
        <f t="shared" si="2"/>
        <v>нет</v>
      </c>
      <c r="J41" s="16" t="str">
        <f t="shared" si="3"/>
        <v>нет</v>
      </c>
      <c r="K41" s="10">
        <f t="shared" si="4"/>
        <v>0</v>
      </c>
      <c r="L41" s="21">
        <f t="shared" si="17"/>
        <v>0</v>
      </c>
      <c r="M41" s="33">
        <v>379</v>
      </c>
      <c r="N41" s="33">
        <v>379</v>
      </c>
      <c r="O41" s="33" t="s">
        <v>64</v>
      </c>
      <c r="P41" s="33" t="s">
        <v>64</v>
      </c>
      <c r="Q41" s="33" t="s">
        <v>64</v>
      </c>
      <c r="R41" s="33" t="s">
        <v>64</v>
      </c>
      <c r="S41" s="16">
        <f t="shared" si="5"/>
        <v>379</v>
      </c>
      <c r="T41" s="16">
        <f t="shared" si="6"/>
        <v>379</v>
      </c>
      <c r="U41" s="10">
        <f t="shared" si="7"/>
        <v>33.333333333333336</v>
      </c>
      <c r="V41" s="21">
        <f t="shared" si="0"/>
        <v>1</v>
      </c>
      <c r="W41" s="10">
        <v>322</v>
      </c>
      <c r="X41" s="10">
        <v>322</v>
      </c>
      <c r="Y41" s="10">
        <v>100</v>
      </c>
      <c r="Z41" s="10">
        <v>200</v>
      </c>
      <c r="AA41" s="33" t="s">
        <v>64</v>
      </c>
      <c r="AB41" s="33" t="s">
        <v>64</v>
      </c>
      <c r="AC41" s="16">
        <f t="shared" si="8"/>
        <v>211</v>
      </c>
      <c r="AD41" s="16">
        <f t="shared" si="9"/>
        <v>261</v>
      </c>
      <c r="AE41" s="10">
        <f t="shared" si="10"/>
        <v>66.666666666666671</v>
      </c>
      <c r="AF41" s="21">
        <f t="shared" si="1"/>
        <v>2</v>
      </c>
      <c r="AG41" s="10" t="s">
        <v>64</v>
      </c>
      <c r="AH41" s="10" t="s">
        <v>64</v>
      </c>
      <c r="AI41" s="10" t="s">
        <v>64</v>
      </c>
      <c r="AJ41" s="10" t="s">
        <v>64</v>
      </c>
      <c r="AK41" s="33">
        <v>240</v>
      </c>
      <c r="AL41" s="33">
        <v>240</v>
      </c>
      <c r="AM41" s="10" t="s">
        <v>64</v>
      </c>
      <c r="AN41" s="10" t="s">
        <v>64</v>
      </c>
      <c r="AO41" s="10" t="s">
        <v>64</v>
      </c>
      <c r="AP41" s="10" t="s">
        <v>64</v>
      </c>
      <c r="AQ41" s="16">
        <f t="shared" si="11"/>
        <v>240</v>
      </c>
      <c r="AR41" s="16">
        <f t="shared" si="12"/>
        <v>240</v>
      </c>
      <c r="AS41" s="10">
        <f t="shared" si="13"/>
        <v>20</v>
      </c>
      <c r="AT41" s="21">
        <f t="shared" si="14"/>
        <v>1</v>
      </c>
      <c r="AU41" s="10">
        <v>150</v>
      </c>
      <c r="AV41" s="10">
        <v>250</v>
      </c>
      <c r="AW41" s="10">
        <f t="shared" si="15"/>
        <v>100</v>
      </c>
      <c r="AX41" s="14">
        <f t="shared" si="16"/>
        <v>1</v>
      </c>
      <c r="AY41" s="14"/>
    </row>
    <row r="42" spans="1:51" ht="19.5" customHeight="1" x14ac:dyDescent="0.2">
      <c r="A42" s="8">
        <v>35</v>
      </c>
      <c r="B42" s="9" t="s">
        <v>47</v>
      </c>
      <c r="C42" s="33" t="s">
        <v>64</v>
      </c>
      <c r="D42" s="33" t="s">
        <v>64</v>
      </c>
      <c r="E42" s="33" t="s">
        <v>64</v>
      </c>
      <c r="F42" s="33" t="s">
        <v>64</v>
      </c>
      <c r="G42" s="33" t="s">
        <v>64</v>
      </c>
      <c r="H42" s="33" t="s">
        <v>64</v>
      </c>
      <c r="I42" s="16" t="str">
        <f t="shared" si="2"/>
        <v>нет</v>
      </c>
      <c r="J42" s="16" t="str">
        <f t="shared" si="3"/>
        <v>нет</v>
      </c>
      <c r="K42" s="10">
        <f t="shared" si="4"/>
        <v>0</v>
      </c>
      <c r="L42" s="21">
        <f t="shared" si="17"/>
        <v>0</v>
      </c>
      <c r="M42" s="33">
        <v>69</v>
      </c>
      <c r="N42" s="33">
        <v>73</v>
      </c>
      <c r="O42" s="33" t="s">
        <v>64</v>
      </c>
      <c r="P42" s="33" t="s">
        <v>64</v>
      </c>
      <c r="Q42" s="33">
        <v>55</v>
      </c>
      <c r="R42" s="33">
        <v>118</v>
      </c>
      <c r="S42" s="16">
        <f t="shared" si="5"/>
        <v>62</v>
      </c>
      <c r="T42" s="16">
        <f t="shared" si="6"/>
        <v>95.5</v>
      </c>
      <c r="U42" s="10">
        <f t="shared" si="7"/>
        <v>66.666666666666671</v>
      </c>
      <c r="V42" s="21">
        <f t="shared" si="0"/>
        <v>2</v>
      </c>
      <c r="W42" s="10">
        <v>59.9</v>
      </c>
      <c r="X42" s="10">
        <v>101</v>
      </c>
      <c r="Y42" s="10">
        <v>78</v>
      </c>
      <c r="Z42" s="10">
        <v>110</v>
      </c>
      <c r="AA42" s="33" t="s">
        <v>64</v>
      </c>
      <c r="AB42" s="33" t="s">
        <v>64</v>
      </c>
      <c r="AC42" s="16">
        <f t="shared" si="8"/>
        <v>68.95</v>
      </c>
      <c r="AD42" s="16">
        <f t="shared" si="9"/>
        <v>105.5</v>
      </c>
      <c r="AE42" s="10">
        <f t="shared" si="10"/>
        <v>66.666666666666671</v>
      </c>
      <c r="AF42" s="21">
        <f t="shared" si="1"/>
        <v>2</v>
      </c>
      <c r="AG42" s="10" t="s">
        <v>64</v>
      </c>
      <c r="AH42" s="10" t="s">
        <v>64</v>
      </c>
      <c r="AI42" s="33" t="s">
        <v>64</v>
      </c>
      <c r="AJ42" s="33" t="s">
        <v>64</v>
      </c>
      <c r="AK42" s="33">
        <v>70</v>
      </c>
      <c r="AL42" s="33">
        <v>90</v>
      </c>
      <c r="AM42" s="10">
        <v>70</v>
      </c>
      <c r="AN42" s="10">
        <v>70</v>
      </c>
      <c r="AO42" s="10">
        <v>60</v>
      </c>
      <c r="AP42" s="10">
        <v>80</v>
      </c>
      <c r="AQ42" s="16">
        <f t="shared" si="11"/>
        <v>66.666666666666671</v>
      </c>
      <c r="AR42" s="16">
        <f t="shared" si="12"/>
        <v>80</v>
      </c>
      <c r="AS42" s="10">
        <f t="shared" si="13"/>
        <v>60</v>
      </c>
      <c r="AT42" s="21">
        <f t="shared" si="14"/>
        <v>3</v>
      </c>
      <c r="AU42" s="10">
        <v>80</v>
      </c>
      <c r="AV42" s="10">
        <v>100</v>
      </c>
      <c r="AW42" s="10">
        <f t="shared" si="15"/>
        <v>100</v>
      </c>
      <c r="AX42" s="14">
        <f t="shared" si="16"/>
        <v>1</v>
      </c>
      <c r="AY42" s="14"/>
    </row>
    <row r="43" spans="1:51" ht="19.5" customHeight="1" x14ac:dyDescent="0.2">
      <c r="A43" s="8">
        <v>36</v>
      </c>
      <c r="B43" s="9" t="s">
        <v>48</v>
      </c>
      <c r="C43" s="33" t="s">
        <v>64</v>
      </c>
      <c r="D43" s="33" t="s">
        <v>64</v>
      </c>
      <c r="E43" s="33" t="s">
        <v>64</v>
      </c>
      <c r="F43" s="33" t="s">
        <v>64</v>
      </c>
      <c r="G43" s="33" t="s">
        <v>64</v>
      </c>
      <c r="H43" s="33" t="s">
        <v>64</v>
      </c>
      <c r="I43" s="16" t="str">
        <f t="shared" si="2"/>
        <v>нет</v>
      </c>
      <c r="J43" s="16" t="str">
        <f t="shared" si="3"/>
        <v>нет</v>
      </c>
      <c r="K43" s="10">
        <f t="shared" si="4"/>
        <v>0</v>
      </c>
      <c r="L43" s="21">
        <f t="shared" si="17"/>
        <v>0</v>
      </c>
      <c r="M43" s="33">
        <v>99</v>
      </c>
      <c r="N43" s="33">
        <v>99</v>
      </c>
      <c r="O43" s="33" t="s">
        <v>64</v>
      </c>
      <c r="P43" s="33" t="s">
        <v>64</v>
      </c>
      <c r="Q43" s="33">
        <v>110</v>
      </c>
      <c r="R43" s="33">
        <v>110</v>
      </c>
      <c r="S43" s="16">
        <f t="shared" si="5"/>
        <v>104.5</v>
      </c>
      <c r="T43" s="16">
        <f t="shared" si="6"/>
        <v>104.5</v>
      </c>
      <c r="U43" s="10">
        <f t="shared" si="7"/>
        <v>66.666666666666671</v>
      </c>
      <c r="V43" s="21">
        <f t="shared" si="0"/>
        <v>2</v>
      </c>
      <c r="W43" s="10">
        <v>84.9</v>
      </c>
      <c r="X43" s="10">
        <v>84.9</v>
      </c>
      <c r="Y43" s="10">
        <v>110</v>
      </c>
      <c r="Z43" s="10">
        <v>110</v>
      </c>
      <c r="AA43" s="33" t="s">
        <v>64</v>
      </c>
      <c r="AB43" s="33" t="s">
        <v>64</v>
      </c>
      <c r="AC43" s="16">
        <f t="shared" si="8"/>
        <v>97.45</v>
      </c>
      <c r="AD43" s="16">
        <f t="shared" si="9"/>
        <v>97.45</v>
      </c>
      <c r="AE43" s="10">
        <f t="shared" si="10"/>
        <v>66.666666666666671</v>
      </c>
      <c r="AF43" s="21">
        <f t="shared" si="1"/>
        <v>2</v>
      </c>
      <c r="AG43" s="10" t="s">
        <v>64</v>
      </c>
      <c r="AH43" s="10" t="s">
        <v>64</v>
      </c>
      <c r="AI43" s="33" t="s">
        <v>64</v>
      </c>
      <c r="AJ43" s="33" t="s">
        <v>64</v>
      </c>
      <c r="AK43" s="33">
        <v>110</v>
      </c>
      <c r="AL43" s="33">
        <v>110</v>
      </c>
      <c r="AM43" s="10">
        <v>90</v>
      </c>
      <c r="AN43" s="10">
        <v>90</v>
      </c>
      <c r="AO43" s="10">
        <v>80</v>
      </c>
      <c r="AP43" s="10">
        <v>80</v>
      </c>
      <c r="AQ43" s="16">
        <f t="shared" si="11"/>
        <v>93.333333333333329</v>
      </c>
      <c r="AR43" s="16">
        <f t="shared" si="12"/>
        <v>93.333333333333329</v>
      </c>
      <c r="AS43" s="10">
        <f t="shared" si="13"/>
        <v>60</v>
      </c>
      <c r="AT43" s="21">
        <f t="shared" si="14"/>
        <v>3</v>
      </c>
      <c r="AU43" s="10">
        <v>90</v>
      </c>
      <c r="AV43" s="10">
        <v>100</v>
      </c>
      <c r="AW43" s="10">
        <f t="shared" si="15"/>
        <v>100</v>
      </c>
      <c r="AX43" s="14">
        <f t="shared" si="16"/>
        <v>1</v>
      </c>
      <c r="AY43" s="14"/>
    </row>
    <row r="44" spans="1:51" ht="19.5" customHeight="1" x14ac:dyDescent="0.2">
      <c r="A44" s="8">
        <v>37</v>
      </c>
      <c r="B44" s="9" t="s">
        <v>49</v>
      </c>
      <c r="C44" s="33" t="s">
        <v>64</v>
      </c>
      <c r="D44" s="33" t="s">
        <v>64</v>
      </c>
      <c r="E44" s="33" t="s">
        <v>64</v>
      </c>
      <c r="F44" s="33" t="s">
        <v>64</v>
      </c>
      <c r="G44" s="33" t="s">
        <v>64</v>
      </c>
      <c r="H44" s="33" t="s">
        <v>64</v>
      </c>
      <c r="I44" s="16" t="str">
        <f t="shared" si="2"/>
        <v>нет</v>
      </c>
      <c r="J44" s="16" t="str">
        <f t="shared" si="3"/>
        <v>нет</v>
      </c>
      <c r="K44" s="10">
        <f t="shared" si="4"/>
        <v>0</v>
      </c>
      <c r="L44" s="21">
        <f t="shared" si="17"/>
        <v>0</v>
      </c>
      <c r="M44" s="33" t="s">
        <v>64</v>
      </c>
      <c r="N44" s="33" t="s">
        <v>64</v>
      </c>
      <c r="O44" s="33" t="s">
        <v>64</v>
      </c>
      <c r="P44" s="33" t="s">
        <v>64</v>
      </c>
      <c r="Q44" s="33" t="s">
        <v>64</v>
      </c>
      <c r="R44" s="33" t="s">
        <v>64</v>
      </c>
      <c r="S44" s="16" t="str">
        <f t="shared" si="5"/>
        <v>нет</v>
      </c>
      <c r="T44" s="16" t="str">
        <f t="shared" si="6"/>
        <v>нет</v>
      </c>
      <c r="U44" s="10">
        <f t="shared" si="7"/>
        <v>0</v>
      </c>
      <c r="V44" s="21">
        <f t="shared" si="0"/>
        <v>0</v>
      </c>
      <c r="W44" s="10">
        <v>228</v>
      </c>
      <c r="X44" s="10">
        <v>228</v>
      </c>
      <c r="Y44" s="10">
        <v>120</v>
      </c>
      <c r="Z44" s="10">
        <v>120</v>
      </c>
      <c r="AA44" s="33" t="s">
        <v>64</v>
      </c>
      <c r="AB44" s="33" t="s">
        <v>64</v>
      </c>
      <c r="AC44" s="16">
        <f t="shared" si="8"/>
        <v>174</v>
      </c>
      <c r="AD44" s="16">
        <f t="shared" si="9"/>
        <v>174</v>
      </c>
      <c r="AE44" s="10">
        <f t="shared" si="10"/>
        <v>66.666666666666671</v>
      </c>
      <c r="AF44" s="21">
        <f t="shared" si="1"/>
        <v>2</v>
      </c>
      <c r="AG44" s="10" t="s">
        <v>64</v>
      </c>
      <c r="AH44" s="10" t="s">
        <v>64</v>
      </c>
      <c r="AI44" s="33" t="s">
        <v>64</v>
      </c>
      <c r="AJ44" s="33" t="s">
        <v>64</v>
      </c>
      <c r="AK44" s="33" t="s">
        <v>64</v>
      </c>
      <c r="AL44" s="33" t="s">
        <v>64</v>
      </c>
      <c r="AM44" s="10" t="s">
        <v>64</v>
      </c>
      <c r="AN44" s="10" t="s">
        <v>64</v>
      </c>
      <c r="AO44" s="10" t="s">
        <v>64</v>
      </c>
      <c r="AP44" s="10" t="s">
        <v>64</v>
      </c>
      <c r="AQ44" s="16" t="str">
        <f t="shared" si="11"/>
        <v>нет</v>
      </c>
      <c r="AR44" s="16" t="str">
        <f t="shared" si="12"/>
        <v>нет</v>
      </c>
      <c r="AS44" s="10">
        <f t="shared" si="13"/>
        <v>0</v>
      </c>
      <c r="AT44" s="21">
        <f t="shared" si="14"/>
        <v>0</v>
      </c>
      <c r="AU44" s="10">
        <v>120</v>
      </c>
      <c r="AV44" s="10">
        <v>200</v>
      </c>
      <c r="AW44" s="10">
        <f t="shared" si="15"/>
        <v>100</v>
      </c>
      <c r="AX44" s="14">
        <f t="shared" si="16"/>
        <v>1</v>
      </c>
      <c r="AY44" s="14"/>
    </row>
    <row r="45" spans="1:51" ht="19.5" customHeight="1" x14ac:dyDescent="0.2">
      <c r="A45" s="8">
        <v>38</v>
      </c>
      <c r="B45" s="9" t="s">
        <v>50</v>
      </c>
      <c r="C45" s="33" t="s">
        <v>64</v>
      </c>
      <c r="D45" s="33" t="s">
        <v>64</v>
      </c>
      <c r="E45" s="33" t="s">
        <v>64</v>
      </c>
      <c r="F45" s="33" t="s">
        <v>64</v>
      </c>
      <c r="G45" s="33" t="s">
        <v>64</v>
      </c>
      <c r="H45" s="33" t="s">
        <v>64</v>
      </c>
      <c r="I45" s="16" t="str">
        <f t="shared" si="2"/>
        <v>нет</v>
      </c>
      <c r="J45" s="16" t="str">
        <f t="shared" si="3"/>
        <v>нет</v>
      </c>
      <c r="K45" s="10">
        <f t="shared" si="4"/>
        <v>0</v>
      </c>
      <c r="L45" s="21">
        <f t="shared" si="17"/>
        <v>0</v>
      </c>
      <c r="M45" s="33">
        <v>85</v>
      </c>
      <c r="N45" s="33">
        <v>85</v>
      </c>
      <c r="O45" s="33" t="s">
        <v>64</v>
      </c>
      <c r="P45" s="33" t="s">
        <v>64</v>
      </c>
      <c r="Q45" s="33">
        <v>90</v>
      </c>
      <c r="R45" s="33">
        <v>90</v>
      </c>
      <c r="S45" s="16">
        <f t="shared" si="5"/>
        <v>87.5</v>
      </c>
      <c r="T45" s="16">
        <f t="shared" si="6"/>
        <v>87.5</v>
      </c>
      <c r="U45" s="10">
        <f t="shared" si="7"/>
        <v>66.666666666666671</v>
      </c>
      <c r="V45" s="21">
        <f t="shared" si="0"/>
        <v>2</v>
      </c>
      <c r="W45" s="10">
        <v>109</v>
      </c>
      <c r="X45" s="10">
        <v>109</v>
      </c>
      <c r="Y45" s="10">
        <v>95</v>
      </c>
      <c r="Z45" s="10">
        <v>95</v>
      </c>
      <c r="AA45" s="33" t="s">
        <v>64</v>
      </c>
      <c r="AB45" s="33" t="s">
        <v>64</v>
      </c>
      <c r="AC45" s="16">
        <f t="shared" si="8"/>
        <v>102</v>
      </c>
      <c r="AD45" s="16">
        <f t="shared" si="9"/>
        <v>102</v>
      </c>
      <c r="AE45" s="10">
        <f t="shared" si="10"/>
        <v>66.666666666666671</v>
      </c>
      <c r="AF45" s="21">
        <f t="shared" si="1"/>
        <v>2</v>
      </c>
      <c r="AG45" s="10" t="s">
        <v>64</v>
      </c>
      <c r="AH45" s="10" t="s">
        <v>64</v>
      </c>
      <c r="AI45" s="33" t="s">
        <v>64</v>
      </c>
      <c r="AJ45" s="33" t="s">
        <v>64</v>
      </c>
      <c r="AK45" s="33">
        <v>100</v>
      </c>
      <c r="AL45" s="33">
        <v>100</v>
      </c>
      <c r="AM45" s="10">
        <v>100</v>
      </c>
      <c r="AN45" s="10">
        <v>100</v>
      </c>
      <c r="AO45" s="10">
        <v>110</v>
      </c>
      <c r="AP45" s="10">
        <v>110</v>
      </c>
      <c r="AQ45" s="16">
        <f t="shared" si="11"/>
        <v>103.33333333333333</v>
      </c>
      <c r="AR45" s="16">
        <f t="shared" si="12"/>
        <v>103.33333333333333</v>
      </c>
      <c r="AS45" s="10">
        <f t="shared" si="13"/>
        <v>60</v>
      </c>
      <c r="AT45" s="21">
        <f t="shared" si="14"/>
        <v>3</v>
      </c>
      <c r="AU45" s="10">
        <v>150</v>
      </c>
      <c r="AV45" s="10">
        <v>150</v>
      </c>
      <c r="AW45" s="10">
        <f t="shared" si="15"/>
        <v>100</v>
      </c>
      <c r="AX45" s="14">
        <f t="shared" si="16"/>
        <v>1</v>
      </c>
      <c r="AY45" s="14"/>
    </row>
    <row r="46" spans="1:51" ht="19.5" customHeight="1" x14ac:dyDescent="0.2">
      <c r="A46" s="8">
        <v>39</v>
      </c>
      <c r="B46" s="9" t="s">
        <v>51</v>
      </c>
      <c r="C46" s="33" t="s">
        <v>64</v>
      </c>
      <c r="D46" s="33" t="s">
        <v>64</v>
      </c>
      <c r="E46" s="33" t="s">
        <v>64</v>
      </c>
      <c r="F46" s="33" t="s">
        <v>64</v>
      </c>
      <c r="G46" s="33" t="s">
        <v>64</v>
      </c>
      <c r="H46" s="33" t="s">
        <v>64</v>
      </c>
      <c r="I46" s="16" t="str">
        <f t="shared" si="2"/>
        <v>нет</v>
      </c>
      <c r="J46" s="16" t="str">
        <f t="shared" si="3"/>
        <v>нет</v>
      </c>
      <c r="K46" s="10">
        <f t="shared" si="4"/>
        <v>0</v>
      </c>
      <c r="L46" s="21">
        <f t="shared" si="17"/>
        <v>0</v>
      </c>
      <c r="M46" s="33" t="s">
        <v>64</v>
      </c>
      <c r="N46" s="33" t="s">
        <v>64</v>
      </c>
      <c r="O46" s="33" t="s">
        <v>64</v>
      </c>
      <c r="P46" s="33" t="s">
        <v>64</v>
      </c>
      <c r="Q46" s="33">
        <v>120</v>
      </c>
      <c r="R46" s="33">
        <v>120</v>
      </c>
      <c r="S46" s="16">
        <f t="shared" si="5"/>
        <v>120</v>
      </c>
      <c r="T46" s="16">
        <f t="shared" si="6"/>
        <v>120</v>
      </c>
      <c r="U46" s="10">
        <f t="shared" si="7"/>
        <v>33.333333333333336</v>
      </c>
      <c r="V46" s="21">
        <f t="shared" si="0"/>
        <v>1</v>
      </c>
      <c r="W46" s="10">
        <v>119</v>
      </c>
      <c r="X46" s="10">
        <v>119</v>
      </c>
      <c r="Y46" s="10">
        <v>80</v>
      </c>
      <c r="Z46" s="10">
        <v>110</v>
      </c>
      <c r="AA46" s="33" t="s">
        <v>64</v>
      </c>
      <c r="AB46" s="33" t="s">
        <v>64</v>
      </c>
      <c r="AC46" s="16">
        <f t="shared" si="8"/>
        <v>99.5</v>
      </c>
      <c r="AD46" s="16">
        <f t="shared" si="9"/>
        <v>114.5</v>
      </c>
      <c r="AE46" s="10">
        <f t="shared" si="10"/>
        <v>66.666666666666671</v>
      </c>
      <c r="AF46" s="21">
        <f t="shared" si="1"/>
        <v>2</v>
      </c>
      <c r="AG46" s="10" t="s">
        <v>64</v>
      </c>
      <c r="AH46" s="10" t="s">
        <v>64</v>
      </c>
      <c r="AI46" s="33" t="s">
        <v>64</v>
      </c>
      <c r="AJ46" s="33" t="s">
        <v>64</v>
      </c>
      <c r="AK46" s="33">
        <v>120</v>
      </c>
      <c r="AL46" s="33">
        <v>120</v>
      </c>
      <c r="AM46" s="10" t="s">
        <v>64</v>
      </c>
      <c r="AN46" s="10" t="s">
        <v>64</v>
      </c>
      <c r="AO46" s="10" t="s">
        <v>64</v>
      </c>
      <c r="AP46" s="10" t="s">
        <v>64</v>
      </c>
      <c r="AQ46" s="16">
        <f t="shared" si="11"/>
        <v>120</v>
      </c>
      <c r="AR46" s="16">
        <f t="shared" si="12"/>
        <v>120</v>
      </c>
      <c r="AS46" s="10">
        <f t="shared" si="13"/>
        <v>20</v>
      </c>
      <c r="AT46" s="21">
        <f t="shared" si="14"/>
        <v>1</v>
      </c>
      <c r="AU46" s="10">
        <v>110</v>
      </c>
      <c r="AV46" s="10">
        <v>110</v>
      </c>
      <c r="AW46" s="10">
        <f t="shared" si="15"/>
        <v>100</v>
      </c>
      <c r="AX46" s="14">
        <f t="shared" si="16"/>
        <v>1</v>
      </c>
      <c r="AY46" s="14"/>
    </row>
    <row r="47" spans="1:51" ht="19.5" customHeight="1" x14ac:dyDescent="0.2">
      <c r="A47" s="8">
        <v>40</v>
      </c>
      <c r="B47" s="9" t="s">
        <v>52</v>
      </c>
      <c r="C47" s="33" t="s">
        <v>64</v>
      </c>
      <c r="D47" s="33" t="s">
        <v>64</v>
      </c>
      <c r="E47" s="33" t="s">
        <v>64</v>
      </c>
      <c r="F47" s="33" t="s">
        <v>64</v>
      </c>
      <c r="G47" s="33" t="s">
        <v>64</v>
      </c>
      <c r="H47" s="33" t="s">
        <v>64</v>
      </c>
      <c r="I47" s="16" t="str">
        <f t="shared" si="2"/>
        <v>нет</v>
      </c>
      <c r="J47" s="16" t="str">
        <f t="shared" si="3"/>
        <v>нет</v>
      </c>
      <c r="K47" s="10">
        <f t="shared" si="4"/>
        <v>0</v>
      </c>
      <c r="L47" s="21">
        <f t="shared" si="17"/>
        <v>0</v>
      </c>
      <c r="M47" s="33">
        <v>59</v>
      </c>
      <c r="N47" s="33">
        <v>59</v>
      </c>
      <c r="O47" s="33">
        <v>69</v>
      </c>
      <c r="P47" s="33">
        <v>69</v>
      </c>
      <c r="Q47" s="33">
        <v>88</v>
      </c>
      <c r="R47" s="33">
        <v>88</v>
      </c>
      <c r="S47" s="16">
        <f t="shared" si="5"/>
        <v>72</v>
      </c>
      <c r="T47" s="16">
        <f t="shared" si="6"/>
        <v>72</v>
      </c>
      <c r="U47" s="10">
        <f t="shared" si="7"/>
        <v>100</v>
      </c>
      <c r="V47" s="21">
        <f t="shared" si="0"/>
        <v>3</v>
      </c>
      <c r="W47" s="10">
        <v>86.9</v>
      </c>
      <c r="X47" s="10">
        <v>86.9</v>
      </c>
      <c r="Y47" s="10">
        <v>70</v>
      </c>
      <c r="Z47" s="10">
        <v>70</v>
      </c>
      <c r="AA47" s="33" t="s">
        <v>64</v>
      </c>
      <c r="AB47" s="33" t="s">
        <v>64</v>
      </c>
      <c r="AC47" s="16">
        <f t="shared" si="8"/>
        <v>78.45</v>
      </c>
      <c r="AD47" s="16">
        <f t="shared" si="9"/>
        <v>78.45</v>
      </c>
      <c r="AE47" s="10">
        <f t="shared" si="10"/>
        <v>66.666666666666671</v>
      </c>
      <c r="AF47" s="21">
        <f t="shared" si="1"/>
        <v>2</v>
      </c>
      <c r="AG47" s="10" t="s">
        <v>64</v>
      </c>
      <c r="AH47" s="10" t="s">
        <v>64</v>
      </c>
      <c r="AI47" s="33">
        <v>75</v>
      </c>
      <c r="AJ47" s="33">
        <v>75</v>
      </c>
      <c r="AK47" s="33" t="s">
        <v>64</v>
      </c>
      <c r="AL47" s="33" t="s">
        <v>64</v>
      </c>
      <c r="AM47" s="10" t="s">
        <v>64</v>
      </c>
      <c r="AN47" s="10" t="s">
        <v>64</v>
      </c>
      <c r="AO47" s="10" t="s">
        <v>64</v>
      </c>
      <c r="AP47" s="10" t="s">
        <v>64</v>
      </c>
      <c r="AQ47" s="16">
        <f t="shared" si="11"/>
        <v>75</v>
      </c>
      <c r="AR47" s="16">
        <f t="shared" si="12"/>
        <v>75</v>
      </c>
      <c r="AS47" s="10">
        <f t="shared" si="13"/>
        <v>20</v>
      </c>
      <c r="AT47" s="21">
        <f t="shared" si="14"/>
        <v>1</v>
      </c>
      <c r="AU47" s="10">
        <v>75</v>
      </c>
      <c r="AV47" s="10">
        <v>75</v>
      </c>
      <c r="AW47" s="10">
        <f t="shared" si="15"/>
        <v>100</v>
      </c>
      <c r="AX47" s="14">
        <f t="shared" si="16"/>
        <v>1</v>
      </c>
      <c r="AY47" s="14"/>
    </row>
    <row r="48" spans="1:51" ht="17.25" x14ac:dyDescent="0.3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22"/>
      <c r="M48" s="5"/>
      <c r="N48" s="5"/>
      <c r="O48" s="5"/>
      <c r="P48" s="5"/>
      <c r="Q48" s="5"/>
      <c r="R48" s="5"/>
      <c r="S48" s="5"/>
      <c r="T48" s="5"/>
      <c r="U48" s="5"/>
      <c r="V48" s="22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</row>
    <row r="49" spans="1:49" ht="17.25" customHeight="1" x14ac:dyDescent="0.3">
      <c r="A49" s="4"/>
      <c r="B49" s="35" t="s">
        <v>53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</row>
    <row r="50" spans="1:49" ht="17.25" customHeight="1" x14ac:dyDescent="0.3">
      <c r="A50" s="4"/>
      <c r="B50" s="35" t="s">
        <v>54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</row>
    <row r="51" spans="1:49" ht="17.25" customHeight="1" x14ac:dyDescent="0.3">
      <c r="A51" s="4"/>
      <c r="B51" s="35" t="s">
        <v>55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</row>
    <row r="52" spans="1:49" ht="17.25" x14ac:dyDescent="0.3">
      <c r="A52" s="4"/>
      <c r="B52" s="35" t="s">
        <v>56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</row>
    <row r="53" spans="1:49" ht="17.25" customHeight="1" x14ac:dyDescent="0.3">
      <c r="A53" s="4"/>
      <c r="B53" s="35" t="s">
        <v>57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</row>
    <row r="54" spans="1:49" ht="17.25" customHeight="1" x14ac:dyDescent="0.3">
      <c r="A54" s="4"/>
      <c r="B54" s="6"/>
      <c r="C54" s="6"/>
      <c r="D54" s="6"/>
      <c r="E54" s="6"/>
      <c r="F54" s="6"/>
      <c r="G54" s="6"/>
      <c r="H54" s="6"/>
      <c r="I54" s="6"/>
      <c r="J54" s="6"/>
      <c r="K54" s="6"/>
      <c r="L54" s="23"/>
      <c r="M54" s="6"/>
      <c r="N54" s="6"/>
      <c r="O54" s="6"/>
      <c r="P54" s="6"/>
      <c r="Q54" s="6"/>
      <c r="R54" s="6"/>
      <c r="S54" s="6"/>
      <c r="T54" s="6"/>
      <c r="U54" s="6"/>
      <c r="V54" s="23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</row>
    <row r="55" spans="1:49" ht="17.25" x14ac:dyDescent="0.3">
      <c r="B55" s="35" t="s">
        <v>59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</row>
    <row r="56" spans="1:49" ht="17.25" x14ac:dyDescent="0.3">
      <c r="B56" s="35" t="s">
        <v>60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</row>
    <row r="57" spans="1:49" ht="17.25" x14ac:dyDescent="0.3">
      <c r="B57" s="35" t="s">
        <v>65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</row>
    <row r="58" spans="1:49" ht="17.25" customHeight="1" x14ac:dyDescent="0.3">
      <c r="B58" s="35" t="s">
        <v>66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</row>
    <row r="59" spans="1:49" ht="17.25" customHeight="1" x14ac:dyDescent="0.3">
      <c r="B59" s="35" t="s">
        <v>62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</row>
    <row r="60" spans="1:49" ht="17.25" x14ac:dyDescent="0.3">
      <c r="B60" s="6" t="s">
        <v>61</v>
      </c>
      <c r="C60" s="6"/>
      <c r="D60" s="6"/>
      <c r="E60" s="6"/>
      <c r="F60" s="6"/>
      <c r="G60" s="6"/>
      <c r="H60" s="6"/>
      <c r="I60" s="6"/>
      <c r="J60" s="6"/>
      <c r="K60" s="6"/>
      <c r="L60" s="23"/>
      <c r="M60" s="6"/>
      <c r="N60" s="6"/>
      <c r="O60" s="6"/>
      <c r="P60" s="6"/>
      <c r="Q60" s="6"/>
      <c r="R60" s="6"/>
      <c r="S60" s="6"/>
    </row>
    <row r="61" spans="1:49" ht="17.25" customHeight="1" x14ac:dyDescent="0.3">
      <c r="B61" s="35" t="s">
        <v>63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</row>
  </sheetData>
  <sheetProtection password="EC91" sheet="1" objects="1" scenarios="1"/>
  <protectedRanges>
    <protectedRange password="CE28" sqref="B61" name="Диапазон3"/>
    <protectedRange sqref="C6:H6 M6:R6 W6:AB6 B3 AU6 AG6:AP6" name="Диапазон1"/>
    <protectedRange sqref="C8:H47 W8:AB47 AG8:AP47 M8:R47 AU8:AV47" name="Диапазон2"/>
  </protectedRanges>
  <mergeCells count="45">
    <mergeCell ref="B61:S61"/>
    <mergeCell ref="B50:AW50"/>
    <mergeCell ref="B56:S56"/>
    <mergeCell ref="B57:S57"/>
    <mergeCell ref="AS6:AS7"/>
    <mergeCell ref="AO6:AP6"/>
    <mergeCell ref="AQ6:AR6"/>
    <mergeCell ref="AM6:AN6"/>
    <mergeCell ref="S6:T6"/>
    <mergeCell ref="M6:N6"/>
    <mergeCell ref="B49:AW49"/>
    <mergeCell ref="B59:S59"/>
    <mergeCell ref="B53:AW53"/>
    <mergeCell ref="B52:AW52"/>
    <mergeCell ref="B51:AW51"/>
    <mergeCell ref="B55:S55"/>
    <mergeCell ref="AU1:AW1"/>
    <mergeCell ref="O1:AD1"/>
    <mergeCell ref="B3:AW3"/>
    <mergeCell ref="B5:B7"/>
    <mergeCell ref="AU5:AW5"/>
    <mergeCell ref="I6:J6"/>
    <mergeCell ref="AW6:AW7"/>
    <mergeCell ref="K6:K7"/>
    <mergeCell ref="AG5:AS5"/>
    <mergeCell ref="G6:H6"/>
    <mergeCell ref="AU6:AV6"/>
    <mergeCell ref="C6:D6"/>
    <mergeCell ref="Q6:R6"/>
    <mergeCell ref="B58:S58"/>
    <mergeCell ref="A5:A7"/>
    <mergeCell ref="AK6:AL6"/>
    <mergeCell ref="E6:F6"/>
    <mergeCell ref="AG6:AH6"/>
    <mergeCell ref="AI6:AJ6"/>
    <mergeCell ref="W6:X6"/>
    <mergeCell ref="C5:K5"/>
    <mergeCell ref="W5:AE5"/>
    <mergeCell ref="AE6:AE7"/>
    <mergeCell ref="O6:P6"/>
    <mergeCell ref="AA6:AB6"/>
    <mergeCell ref="AC6:AD6"/>
    <mergeCell ref="U6:U7"/>
    <mergeCell ref="Y6:Z6"/>
    <mergeCell ref="M5:U5"/>
  </mergeCells>
  <phoneticPr fontId="0" type="noConversion"/>
  <conditionalFormatting sqref="Q9:Q47 AA8:AA47 W8:W47 M8:M47 AI8:AI47 AG8:AG47 AK8:AK11 AU8:AU47 AM8:AM47 AO8:AO47 Y8:Y47 C8:C47 E8:E47 N46:N47 AK13:AK47 N31 N36 N33 X9">
    <cfRule type="expression" dxfId="291" priority="286" stopIfTrue="1">
      <formula>LEN(TRIM(C8))=0</formula>
    </cfRule>
    <cfRule type="expression" dxfId="290" priority="287" stopIfTrue="1">
      <formula>IF(C8="нет",IF(D8&lt;&gt;"нет",1,0),0)=1</formula>
    </cfRule>
    <cfRule type="expression" dxfId="289" priority="288" stopIfTrue="1">
      <formula>IF(C8&gt;D8,1,0)=1</formula>
    </cfRule>
  </conditionalFormatting>
  <conditionalFormatting sqref="F8:F24 D8:D24 R8:R47 AB8:AB47 X8 N8:N30 AJ8:AJ47 AH8:AH47 AL8:AL11 AV8:AV47 AN8:AN47 AP8:AP47 Z8:Z47 D39 AL13:AL47 N32 N37:N45 N34:N35 Q8 X10:X47">
    <cfRule type="expression" dxfId="288" priority="290" stopIfTrue="1">
      <formula>LEN(TRIM(D8))=0</formula>
    </cfRule>
    <cfRule type="expression" dxfId="287" priority="291" stopIfTrue="1">
      <formula>IF(D8="нет",IF(C8&lt;&gt;"нет",1,0),0)=1</formula>
    </cfRule>
    <cfRule type="expression" dxfId="286" priority="292" stopIfTrue="1">
      <formula>IF(D8&gt;C8*3,1,0)=1</formula>
    </cfRule>
  </conditionalFormatting>
  <conditionalFormatting sqref="AS8:AS47">
    <cfRule type="cellIs" dxfId="285" priority="289" stopIfTrue="1" operator="equal">
      <formula>"Ошибка"</formula>
    </cfRule>
  </conditionalFormatting>
  <conditionalFormatting sqref="G8:G24">
    <cfRule type="expression" dxfId="284" priority="280" stopIfTrue="1">
      <formula>LEN(TRIM(G8))=0</formula>
    </cfRule>
    <cfRule type="expression" dxfId="283" priority="281" stopIfTrue="1">
      <formula>IF(G8="нет",IF(H8&lt;&gt;"нет",1,0),0)=1</formula>
    </cfRule>
    <cfRule type="expression" dxfId="282" priority="282" stopIfTrue="1">
      <formula>IF(G8&gt;H8,1,0)=1</formula>
    </cfRule>
  </conditionalFormatting>
  <conditionalFormatting sqref="H8:H24">
    <cfRule type="expression" dxfId="281" priority="283" stopIfTrue="1">
      <formula>LEN(TRIM(H8))=0</formula>
    </cfRule>
    <cfRule type="expression" dxfId="280" priority="284" stopIfTrue="1">
      <formula>IF(H8="нет",IF(G8&lt;&gt;"нет",1,0),0)=1</formula>
    </cfRule>
    <cfRule type="expression" dxfId="279" priority="285" stopIfTrue="1">
      <formula>IF(H8&gt;G8*3,1,0)=1</formula>
    </cfRule>
  </conditionalFormatting>
  <conditionalFormatting sqref="D25">
    <cfRule type="expression" dxfId="278" priority="277" stopIfTrue="1">
      <formula>LEN(TRIM(D25))=0</formula>
    </cfRule>
    <cfRule type="expression" dxfId="277" priority="278" stopIfTrue="1">
      <formula>IF(D25="нет",IF(E25&lt;&gt;"нет",1,0),0)=1</formula>
    </cfRule>
    <cfRule type="expression" dxfId="276" priority="279" stopIfTrue="1">
      <formula>IF(D25&gt;E25,1,0)=1</formula>
    </cfRule>
  </conditionalFormatting>
  <conditionalFormatting sqref="F25">
    <cfRule type="expression" dxfId="275" priority="274" stopIfTrue="1">
      <formula>LEN(TRIM(F25))=0</formula>
    </cfRule>
    <cfRule type="expression" dxfId="274" priority="275" stopIfTrue="1">
      <formula>IF(F25="нет",IF(G25&lt;&gt;"нет",1,0),0)=1</formula>
    </cfRule>
    <cfRule type="expression" dxfId="273" priority="276" stopIfTrue="1">
      <formula>IF(F25&gt;G25,1,0)=1</formula>
    </cfRule>
  </conditionalFormatting>
  <conditionalFormatting sqref="G25">
    <cfRule type="expression" dxfId="272" priority="271" stopIfTrue="1">
      <formula>LEN(TRIM(G25))=0</formula>
    </cfRule>
    <cfRule type="expression" dxfId="271" priority="272" stopIfTrue="1">
      <formula>IF(G25="нет",IF(H25&lt;&gt;"нет",1,0),0)=1</formula>
    </cfRule>
    <cfRule type="expression" dxfId="270" priority="273" stopIfTrue="1">
      <formula>IF(G25&gt;H25,1,0)=1</formula>
    </cfRule>
  </conditionalFormatting>
  <conditionalFormatting sqref="H25">
    <cfRule type="expression" dxfId="269" priority="268" stopIfTrue="1">
      <formula>LEN(TRIM(H25))=0</formula>
    </cfRule>
    <cfRule type="expression" dxfId="268" priority="269" stopIfTrue="1">
      <formula>IF(H25="нет",IF(I25&lt;&gt;"нет",1,0),0)=1</formula>
    </cfRule>
    <cfRule type="expression" dxfId="267" priority="270" stopIfTrue="1">
      <formula>IF(H25&gt;I25,1,0)=1</formula>
    </cfRule>
  </conditionalFormatting>
  <conditionalFormatting sqref="D26">
    <cfRule type="expression" dxfId="266" priority="265" stopIfTrue="1">
      <formula>LEN(TRIM(D26))=0</formula>
    </cfRule>
    <cfRule type="expression" dxfId="265" priority="266" stopIfTrue="1">
      <formula>IF(D26="нет",IF(E26&lt;&gt;"нет",1,0),0)=1</formula>
    </cfRule>
    <cfRule type="expression" dxfId="264" priority="267" stopIfTrue="1">
      <formula>IF(D26&gt;E26,1,0)=1</formula>
    </cfRule>
  </conditionalFormatting>
  <conditionalFormatting sqref="F26">
    <cfRule type="expression" dxfId="263" priority="262" stopIfTrue="1">
      <formula>LEN(TRIM(F26))=0</formula>
    </cfRule>
    <cfRule type="expression" dxfId="262" priority="263" stopIfTrue="1">
      <formula>IF(F26="нет",IF(G26&lt;&gt;"нет",1,0),0)=1</formula>
    </cfRule>
    <cfRule type="expression" dxfId="261" priority="264" stopIfTrue="1">
      <formula>IF(F26&gt;G26,1,0)=1</formula>
    </cfRule>
  </conditionalFormatting>
  <conditionalFormatting sqref="G26">
    <cfRule type="expression" dxfId="260" priority="259" stopIfTrue="1">
      <formula>LEN(TRIM(G26))=0</formula>
    </cfRule>
    <cfRule type="expression" dxfId="259" priority="260" stopIfTrue="1">
      <formula>IF(G26="нет",IF(H26&lt;&gt;"нет",1,0),0)=1</formula>
    </cfRule>
    <cfRule type="expression" dxfId="258" priority="261" stopIfTrue="1">
      <formula>IF(G26&gt;H26,1,0)=1</formula>
    </cfRule>
  </conditionalFormatting>
  <conditionalFormatting sqref="H26">
    <cfRule type="expression" dxfId="257" priority="256" stopIfTrue="1">
      <formula>LEN(TRIM(H26))=0</formula>
    </cfRule>
    <cfRule type="expression" dxfId="256" priority="257" stopIfTrue="1">
      <formula>IF(H26="нет",IF(I26&lt;&gt;"нет",1,0),0)=1</formula>
    </cfRule>
    <cfRule type="expression" dxfId="255" priority="258" stopIfTrue="1">
      <formula>IF(H26&gt;I26,1,0)=1</formula>
    </cfRule>
  </conditionalFormatting>
  <conditionalFormatting sqref="D27">
    <cfRule type="expression" dxfId="254" priority="253" stopIfTrue="1">
      <formula>LEN(TRIM(D27))=0</formula>
    </cfRule>
    <cfRule type="expression" dxfId="253" priority="254" stopIfTrue="1">
      <formula>IF(D27="нет",IF(E27&lt;&gt;"нет",1,0),0)=1</formula>
    </cfRule>
    <cfRule type="expression" dxfId="252" priority="255" stopIfTrue="1">
      <formula>IF(D27&gt;E27,1,0)=1</formula>
    </cfRule>
  </conditionalFormatting>
  <conditionalFormatting sqref="F27">
    <cfRule type="expression" dxfId="251" priority="250" stopIfTrue="1">
      <formula>LEN(TRIM(F27))=0</formula>
    </cfRule>
    <cfRule type="expression" dxfId="250" priority="251" stopIfTrue="1">
      <formula>IF(F27="нет",IF(G27&lt;&gt;"нет",1,0),0)=1</formula>
    </cfRule>
    <cfRule type="expression" dxfId="249" priority="252" stopIfTrue="1">
      <formula>IF(F27&gt;G27,1,0)=1</formula>
    </cfRule>
  </conditionalFormatting>
  <conditionalFormatting sqref="G27">
    <cfRule type="expression" dxfId="248" priority="247" stopIfTrue="1">
      <formula>LEN(TRIM(G27))=0</formula>
    </cfRule>
    <cfRule type="expression" dxfId="247" priority="248" stopIfTrue="1">
      <formula>IF(G27="нет",IF(H27&lt;&gt;"нет",1,0),0)=1</formula>
    </cfRule>
    <cfRule type="expression" dxfId="246" priority="249" stopIfTrue="1">
      <formula>IF(G27&gt;H27,1,0)=1</formula>
    </cfRule>
  </conditionalFormatting>
  <conditionalFormatting sqref="H27">
    <cfRule type="expression" dxfId="245" priority="244" stopIfTrue="1">
      <formula>LEN(TRIM(H27))=0</formula>
    </cfRule>
    <cfRule type="expression" dxfId="244" priority="245" stopIfTrue="1">
      <formula>IF(H27="нет",IF(I27&lt;&gt;"нет",1,0),0)=1</formula>
    </cfRule>
    <cfRule type="expression" dxfId="243" priority="246" stopIfTrue="1">
      <formula>IF(H27&gt;I27,1,0)=1</formula>
    </cfRule>
  </conditionalFormatting>
  <conditionalFormatting sqref="D28">
    <cfRule type="expression" dxfId="242" priority="241" stopIfTrue="1">
      <formula>LEN(TRIM(D28))=0</formula>
    </cfRule>
    <cfRule type="expression" dxfId="241" priority="242" stopIfTrue="1">
      <formula>IF(D28="нет",IF(E28&lt;&gt;"нет",1,0),0)=1</formula>
    </cfRule>
    <cfRule type="expression" dxfId="240" priority="243" stopIfTrue="1">
      <formula>IF(D28&gt;E28,1,0)=1</formula>
    </cfRule>
  </conditionalFormatting>
  <conditionalFormatting sqref="F28">
    <cfRule type="expression" dxfId="239" priority="238" stopIfTrue="1">
      <formula>LEN(TRIM(F28))=0</formula>
    </cfRule>
    <cfRule type="expression" dxfId="238" priority="239" stopIfTrue="1">
      <formula>IF(F28="нет",IF(G28&lt;&gt;"нет",1,0),0)=1</formula>
    </cfRule>
    <cfRule type="expression" dxfId="237" priority="240" stopIfTrue="1">
      <formula>IF(F28&gt;G28,1,0)=1</formula>
    </cfRule>
  </conditionalFormatting>
  <conditionalFormatting sqref="G28">
    <cfRule type="expression" dxfId="236" priority="235" stopIfTrue="1">
      <formula>LEN(TRIM(G28))=0</formula>
    </cfRule>
    <cfRule type="expression" dxfId="235" priority="236" stopIfTrue="1">
      <formula>IF(G28="нет",IF(H28&lt;&gt;"нет",1,0),0)=1</formula>
    </cfRule>
    <cfRule type="expression" dxfId="234" priority="237" stopIfTrue="1">
      <formula>IF(G28&gt;H28,1,0)=1</formula>
    </cfRule>
  </conditionalFormatting>
  <conditionalFormatting sqref="H29">
    <cfRule type="expression" dxfId="233" priority="232" stopIfTrue="1">
      <formula>LEN(TRIM(H29))=0</formula>
    </cfRule>
    <cfRule type="expression" dxfId="232" priority="233" stopIfTrue="1">
      <formula>IF(H29="нет",IF(I29&lt;&gt;"нет",1,0),0)=1</formula>
    </cfRule>
    <cfRule type="expression" dxfId="231" priority="234" stopIfTrue="1">
      <formula>IF(H29&gt;I29,1,0)=1</formula>
    </cfRule>
  </conditionalFormatting>
  <conditionalFormatting sqref="H28">
    <cfRule type="expression" dxfId="230" priority="229" stopIfTrue="1">
      <formula>LEN(TRIM(H28))=0</formula>
    </cfRule>
    <cfRule type="expression" dxfId="229" priority="230" stopIfTrue="1">
      <formula>IF(H28="нет",IF(I28&lt;&gt;"нет",1,0),0)=1</formula>
    </cfRule>
    <cfRule type="expression" dxfId="228" priority="231" stopIfTrue="1">
      <formula>IF(H28&gt;I28,1,0)=1</formula>
    </cfRule>
  </conditionalFormatting>
  <conditionalFormatting sqref="D29">
    <cfRule type="expression" dxfId="227" priority="226" stopIfTrue="1">
      <formula>LEN(TRIM(D29))=0</formula>
    </cfRule>
    <cfRule type="expression" dxfId="226" priority="227" stopIfTrue="1">
      <formula>IF(D29="нет",IF(E29&lt;&gt;"нет",1,0),0)=1</formula>
    </cfRule>
    <cfRule type="expression" dxfId="225" priority="228" stopIfTrue="1">
      <formula>IF(D29&gt;E29,1,0)=1</formula>
    </cfRule>
  </conditionalFormatting>
  <conditionalFormatting sqref="F29">
    <cfRule type="expression" dxfId="224" priority="223" stopIfTrue="1">
      <formula>LEN(TRIM(F29))=0</formula>
    </cfRule>
    <cfRule type="expression" dxfId="223" priority="224" stopIfTrue="1">
      <formula>IF(F29="нет",IF(G29&lt;&gt;"нет",1,0),0)=1</formula>
    </cfRule>
    <cfRule type="expression" dxfId="222" priority="225" stopIfTrue="1">
      <formula>IF(F29&gt;G29,1,0)=1</formula>
    </cfRule>
  </conditionalFormatting>
  <conditionalFormatting sqref="G30">
    <cfRule type="expression" dxfId="221" priority="220" stopIfTrue="1">
      <formula>LEN(TRIM(G30))=0</formula>
    </cfRule>
    <cfRule type="expression" dxfId="220" priority="221" stopIfTrue="1">
      <formula>IF(G30="нет",IF(H30&lt;&gt;"нет",1,0),0)=1</formula>
    </cfRule>
    <cfRule type="expression" dxfId="219" priority="222" stopIfTrue="1">
      <formula>IF(G30&gt;H30,1,0)=1</formula>
    </cfRule>
  </conditionalFormatting>
  <conditionalFormatting sqref="G29">
    <cfRule type="expression" dxfId="218" priority="217" stopIfTrue="1">
      <formula>LEN(TRIM(G29))=0</formula>
    </cfRule>
    <cfRule type="expression" dxfId="217" priority="218" stopIfTrue="1">
      <formula>IF(G29="нет",IF(H29&lt;&gt;"нет",1,0),0)=1</formula>
    </cfRule>
    <cfRule type="expression" dxfId="216" priority="219" stopIfTrue="1">
      <formula>IF(G29&gt;H29,1,0)=1</formula>
    </cfRule>
  </conditionalFormatting>
  <conditionalFormatting sqref="D30">
    <cfRule type="expression" dxfId="215" priority="214" stopIfTrue="1">
      <formula>LEN(TRIM(D30))=0</formula>
    </cfRule>
    <cfRule type="expression" dxfId="214" priority="215" stopIfTrue="1">
      <formula>IF(D30="нет",IF(E30&lt;&gt;"нет",1,0),0)=1</formula>
    </cfRule>
    <cfRule type="expression" dxfId="213" priority="216" stopIfTrue="1">
      <formula>IF(D30&gt;E30,1,0)=1</formula>
    </cfRule>
  </conditionalFormatting>
  <conditionalFormatting sqref="F30">
    <cfRule type="expression" dxfId="212" priority="211" stopIfTrue="1">
      <formula>LEN(TRIM(F30))=0</formula>
    </cfRule>
    <cfRule type="expression" dxfId="211" priority="212" stopIfTrue="1">
      <formula>IF(F30="нет",IF(G30&lt;&gt;"нет",1,0),0)=1</formula>
    </cfRule>
    <cfRule type="expression" dxfId="210" priority="213" stopIfTrue="1">
      <formula>IF(F30&gt;G30,1,0)=1</formula>
    </cfRule>
  </conditionalFormatting>
  <conditionalFormatting sqref="H30">
    <cfRule type="expression" dxfId="209" priority="208" stopIfTrue="1">
      <formula>LEN(TRIM(H30))=0</formula>
    </cfRule>
    <cfRule type="expression" dxfId="208" priority="209" stopIfTrue="1">
      <formula>IF(H30="нет",IF(I30&lt;&gt;"нет",1,0),0)=1</formula>
    </cfRule>
    <cfRule type="expression" dxfId="207" priority="210" stopIfTrue="1">
      <formula>IF(H30&gt;I30,1,0)=1</formula>
    </cfRule>
  </conditionalFormatting>
  <conditionalFormatting sqref="D31">
    <cfRule type="expression" dxfId="206" priority="205" stopIfTrue="1">
      <formula>LEN(TRIM(D31))=0</formula>
    </cfRule>
    <cfRule type="expression" dxfId="205" priority="206" stopIfTrue="1">
      <formula>IF(D31="нет",IF(E31&lt;&gt;"нет",1,0),0)=1</formula>
    </cfRule>
    <cfRule type="expression" dxfId="204" priority="207" stopIfTrue="1">
      <formula>IF(D31&gt;E31,1,0)=1</formula>
    </cfRule>
  </conditionalFormatting>
  <conditionalFormatting sqref="F31">
    <cfRule type="expression" dxfId="203" priority="202" stopIfTrue="1">
      <formula>LEN(TRIM(F31))=0</formula>
    </cfRule>
    <cfRule type="expression" dxfId="202" priority="203" stopIfTrue="1">
      <formula>IF(F31="нет",IF(G31&lt;&gt;"нет",1,0),0)=1</formula>
    </cfRule>
    <cfRule type="expression" dxfId="201" priority="204" stopIfTrue="1">
      <formula>IF(F31&gt;G31,1,0)=1</formula>
    </cfRule>
  </conditionalFormatting>
  <conditionalFormatting sqref="G31">
    <cfRule type="expression" dxfId="200" priority="199" stopIfTrue="1">
      <formula>LEN(TRIM(G31))=0</formula>
    </cfRule>
    <cfRule type="expression" dxfId="199" priority="200" stopIfTrue="1">
      <formula>IF(G31="нет",IF(H31&lt;&gt;"нет",1,0),0)=1</formula>
    </cfRule>
    <cfRule type="expression" dxfId="198" priority="201" stopIfTrue="1">
      <formula>IF(G31&gt;H31,1,0)=1</formula>
    </cfRule>
  </conditionalFormatting>
  <conditionalFormatting sqref="H31">
    <cfRule type="expression" dxfId="197" priority="196" stopIfTrue="1">
      <formula>LEN(TRIM(H31))=0</formula>
    </cfRule>
    <cfRule type="expression" dxfId="196" priority="197" stopIfTrue="1">
      <formula>IF(H31="нет",IF(I31&lt;&gt;"нет",1,0),0)=1</formula>
    </cfRule>
    <cfRule type="expression" dxfId="195" priority="198" stopIfTrue="1">
      <formula>IF(H31&gt;I31,1,0)=1</formula>
    </cfRule>
  </conditionalFormatting>
  <conditionalFormatting sqref="D32">
    <cfRule type="expression" dxfId="194" priority="193" stopIfTrue="1">
      <formula>LEN(TRIM(D32))=0</formula>
    </cfRule>
    <cfRule type="expression" dxfId="193" priority="194" stopIfTrue="1">
      <formula>IF(D32="нет",IF(E32&lt;&gt;"нет",1,0),0)=1</formula>
    </cfRule>
    <cfRule type="expression" dxfId="192" priority="195" stopIfTrue="1">
      <formula>IF(D32&gt;E32,1,0)=1</formula>
    </cfRule>
  </conditionalFormatting>
  <conditionalFormatting sqref="F32">
    <cfRule type="expression" dxfId="191" priority="190" stopIfTrue="1">
      <formula>LEN(TRIM(F32))=0</formula>
    </cfRule>
    <cfRule type="expression" dxfId="190" priority="191" stopIfTrue="1">
      <formula>IF(F32="нет",IF(G32&lt;&gt;"нет",1,0),0)=1</formula>
    </cfRule>
    <cfRule type="expression" dxfId="189" priority="192" stopIfTrue="1">
      <formula>IF(F32&gt;G32,1,0)=1</formula>
    </cfRule>
  </conditionalFormatting>
  <conditionalFormatting sqref="G32">
    <cfRule type="expression" dxfId="188" priority="187" stopIfTrue="1">
      <formula>LEN(TRIM(G32))=0</formula>
    </cfRule>
    <cfRule type="expression" dxfId="187" priority="188" stopIfTrue="1">
      <formula>IF(G32="нет",IF(H32&lt;&gt;"нет",1,0),0)=1</formula>
    </cfRule>
    <cfRule type="expression" dxfId="186" priority="189" stopIfTrue="1">
      <formula>IF(G32&gt;H32,1,0)=1</formula>
    </cfRule>
  </conditionalFormatting>
  <conditionalFormatting sqref="H32">
    <cfRule type="expression" dxfId="185" priority="184" stopIfTrue="1">
      <formula>LEN(TRIM(H32))=0</formula>
    </cfRule>
    <cfRule type="expression" dxfId="184" priority="185" stopIfTrue="1">
      <formula>IF(H32="нет",IF(I32&lt;&gt;"нет",1,0),0)=1</formula>
    </cfRule>
    <cfRule type="expression" dxfId="183" priority="186" stopIfTrue="1">
      <formula>IF(H32&gt;I32,1,0)=1</formula>
    </cfRule>
  </conditionalFormatting>
  <conditionalFormatting sqref="D33">
    <cfRule type="expression" dxfId="182" priority="181" stopIfTrue="1">
      <formula>LEN(TRIM(D33))=0</formula>
    </cfRule>
    <cfRule type="expression" dxfId="181" priority="182" stopIfTrue="1">
      <formula>IF(D33="нет",IF(E33&lt;&gt;"нет",1,0),0)=1</formula>
    </cfRule>
    <cfRule type="expression" dxfId="180" priority="183" stopIfTrue="1">
      <formula>IF(D33&gt;E33,1,0)=1</formula>
    </cfRule>
  </conditionalFormatting>
  <conditionalFormatting sqref="F33">
    <cfRule type="expression" dxfId="179" priority="178" stopIfTrue="1">
      <formula>LEN(TRIM(F33))=0</formula>
    </cfRule>
    <cfRule type="expression" dxfId="178" priority="179" stopIfTrue="1">
      <formula>IF(F33="нет",IF(G33&lt;&gt;"нет",1,0),0)=1</formula>
    </cfRule>
    <cfRule type="expression" dxfId="177" priority="180" stopIfTrue="1">
      <formula>IF(F33&gt;G33,1,0)=1</formula>
    </cfRule>
  </conditionalFormatting>
  <conditionalFormatting sqref="G33">
    <cfRule type="expression" dxfId="176" priority="175" stopIfTrue="1">
      <formula>LEN(TRIM(G33))=0</formula>
    </cfRule>
    <cfRule type="expression" dxfId="175" priority="176" stopIfTrue="1">
      <formula>IF(G33="нет",IF(H33&lt;&gt;"нет",1,0),0)=1</formula>
    </cfRule>
    <cfRule type="expression" dxfId="174" priority="177" stopIfTrue="1">
      <formula>IF(G33&gt;H33,1,0)=1</formula>
    </cfRule>
  </conditionalFormatting>
  <conditionalFormatting sqref="H33">
    <cfRule type="expression" dxfId="173" priority="172" stopIfTrue="1">
      <formula>LEN(TRIM(H33))=0</formula>
    </cfRule>
    <cfRule type="expression" dxfId="172" priority="173" stopIfTrue="1">
      <formula>IF(H33="нет",IF(I33&lt;&gt;"нет",1,0),0)=1</formula>
    </cfRule>
    <cfRule type="expression" dxfId="171" priority="174" stopIfTrue="1">
      <formula>IF(H33&gt;I33,1,0)=1</formula>
    </cfRule>
  </conditionalFormatting>
  <conditionalFormatting sqref="D34">
    <cfRule type="expression" dxfId="170" priority="169" stopIfTrue="1">
      <formula>LEN(TRIM(D34))=0</formula>
    </cfRule>
    <cfRule type="expression" dxfId="169" priority="170" stopIfTrue="1">
      <formula>IF(D34="нет",IF(E34&lt;&gt;"нет",1,0),0)=1</formula>
    </cfRule>
    <cfRule type="expression" dxfId="168" priority="171" stopIfTrue="1">
      <formula>IF(D34&gt;E34,1,0)=1</formula>
    </cfRule>
  </conditionalFormatting>
  <conditionalFormatting sqref="F34">
    <cfRule type="expression" dxfId="167" priority="166" stopIfTrue="1">
      <formula>LEN(TRIM(F34))=0</formula>
    </cfRule>
    <cfRule type="expression" dxfId="166" priority="167" stopIfTrue="1">
      <formula>IF(F34="нет",IF(G34&lt;&gt;"нет",1,0),0)=1</formula>
    </cfRule>
    <cfRule type="expression" dxfId="165" priority="168" stopIfTrue="1">
      <formula>IF(F34&gt;G34,1,0)=1</formula>
    </cfRule>
  </conditionalFormatting>
  <conditionalFormatting sqref="G34">
    <cfRule type="expression" dxfId="164" priority="163" stopIfTrue="1">
      <formula>LEN(TRIM(G34))=0</formula>
    </cfRule>
    <cfRule type="expression" dxfId="163" priority="164" stopIfTrue="1">
      <formula>IF(G34="нет",IF(H34&lt;&gt;"нет",1,0),0)=1</formula>
    </cfRule>
    <cfRule type="expression" dxfId="162" priority="165" stopIfTrue="1">
      <formula>IF(G34&gt;H34,1,0)=1</formula>
    </cfRule>
  </conditionalFormatting>
  <conditionalFormatting sqref="H34">
    <cfRule type="expression" dxfId="161" priority="160" stopIfTrue="1">
      <formula>LEN(TRIM(H34))=0</formula>
    </cfRule>
    <cfRule type="expression" dxfId="160" priority="161" stopIfTrue="1">
      <formula>IF(H34="нет",IF(I34&lt;&gt;"нет",1,0),0)=1</formula>
    </cfRule>
    <cfRule type="expression" dxfId="159" priority="162" stopIfTrue="1">
      <formula>IF(H34&gt;I34,1,0)=1</formula>
    </cfRule>
  </conditionalFormatting>
  <conditionalFormatting sqref="D35">
    <cfRule type="expression" dxfId="158" priority="157" stopIfTrue="1">
      <formula>LEN(TRIM(D35))=0</formula>
    </cfRule>
    <cfRule type="expression" dxfId="157" priority="158" stopIfTrue="1">
      <formula>IF(D35="нет",IF(E35&lt;&gt;"нет",1,0),0)=1</formula>
    </cfRule>
    <cfRule type="expression" dxfId="156" priority="159" stopIfTrue="1">
      <formula>IF(D35&gt;E35,1,0)=1</formula>
    </cfRule>
  </conditionalFormatting>
  <conditionalFormatting sqref="D36">
    <cfRule type="expression" dxfId="155" priority="154" stopIfTrue="1">
      <formula>LEN(TRIM(D36))=0</formula>
    </cfRule>
    <cfRule type="expression" dxfId="154" priority="155" stopIfTrue="1">
      <formula>IF(D36="нет",IF(E36&lt;&gt;"нет",1,0),0)=1</formula>
    </cfRule>
    <cfRule type="expression" dxfId="153" priority="156" stopIfTrue="1">
      <formula>IF(D36&gt;E36,1,0)=1</formula>
    </cfRule>
  </conditionalFormatting>
  <conditionalFormatting sqref="D37">
    <cfRule type="expression" dxfId="152" priority="151" stopIfTrue="1">
      <formula>LEN(TRIM(D37))=0</formula>
    </cfRule>
    <cfRule type="expression" dxfId="151" priority="152" stopIfTrue="1">
      <formula>IF(D37="нет",IF(E37&lt;&gt;"нет",1,0),0)=1</formula>
    </cfRule>
    <cfRule type="expression" dxfId="150" priority="153" stopIfTrue="1">
      <formula>IF(D37&gt;E37,1,0)=1</formula>
    </cfRule>
  </conditionalFormatting>
  <conditionalFormatting sqref="D38">
    <cfRule type="expression" dxfId="149" priority="148" stopIfTrue="1">
      <formula>LEN(TRIM(D38))=0</formula>
    </cfRule>
    <cfRule type="expression" dxfId="148" priority="149" stopIfTrue="1">
      <formula>IF(D38="нет",IF(E38&lt;&gt;"нет",1,0),0)=1</formula>
    </cfRule>
    <cfRule type="expression" dxfId="147" priority="150" stopIfTrue="1">
      <formula>IF(D38&gt;E38,1,0)=1</formula>
    </cfRule>
  </conditionalFormatting>
  <conditionalFormatting sqref="D40">
    <cfRule type="expression" dxfId="146" priority="145" stopIfTrue="1">
      <formula>LEN(TRIM(D40))=0</formula>
    </cfRule>
    <cfRule type="expression" dxfId="145" priority="146" stopIfTrue="1">
      <formula>IF(D40="нет",IF(E40&lt;&gt;"нет",1,0),0)=1</formula>
    </cfRule>
    <cfRule type="expression" dxfId="144" priority="147" stopIfTrue="1">
      <formula>IF(D40&gt;E40,1,0)=1</formula>
    </cfRule>
  </conditionalFormatting>
  <conditionalFormatting sqref="D41">
    <cfRule type="expression" dxfId="143" priority="142" stopIfTrue="1">
      <formula>LEN(TRIM(D41))=0</formula>
    </cfRule>
    <cfRule type="expression" dxfId="142" priority="143" stopIfTrue="1">
      <formula>IF(D41="нет",IF(E41&lt;&gt;"нет",1,0),0)=1</formula>
    </cfRule>
    <cfRule type="expression" dxfId="141" priority="144" stopIfTrue="1">
      <formula>IF(D41&gt;E41,1,0)=1</formula>
    </cfRule>
  </conditionalFormatting>
  <conditionalFormatting sqref="D42">
    <cfRule type="expression" dxfId="140" priority="139" stopIfTrue="1">
      <formula>LEN(TRIM(D42))=0</formula>
    </cfRule>
    <cfRule type="expression" dxfId="139" priority="140" stopIfTrue="1">
      <formula>IF(D42="нет",IF(E42&lt;&gt;"нет",1,0),0)=1</formula>
    </cfRule>
    <cfRule type="expression" dxfId="138" priority="141" stopIfTrue="1">
      <formula>IF(D42&gt;E42,1,0)=1</formula>
    </cfRule>
  </conditionalFormatting>
  <conditionalFormatting sqref="D43">
    <cfRule type="expression" dxfId="137" priority="136" stopIfTrue="1">
      <formula>LEN(TRIM(D43))=0</formula>
    </cfRule>
    <cfRule type="expression" dxfId="136" priority="137" stopIfTrue="1">
      <formula>IF(D43="нет",IF(E43&lt;&gt;"нет",1,0),0)=1</formula>
    </cfRule>
    <cfRule type="expression" dxfId="135" priority="138" stopIfTrue="1">
      <formula>IF(D43&gt;E43,1,0)=1</formula>
    </cfRule>
  </conditionalFormatting>
  <conditionalFormatting sqref="D44">
    <cfRule type="expression" dxfId="134" priority="133" stopIfTrue="1">
      <formula>LEN(TRIM(D44))=0</formula>
    </cfRule>
    <cfRule type="expression" dxfId="133" priority="134" stopIfTrue="1">
      <formula>IF(D44="нет",IF(E44&lt;&gt;"нет",1,0),0)=1</formula>
    </cfRule>
    <cfRule type="expression" dxfId="132" priority="135" stopIfTrue="1">
      <formula>IF(D44&gt;E44,1,0)=1</formula>
    </cfRule>
  </conditionalFormatting>
  <conditionalFormatting sqref="D45">
    <cfRule type="expression" dxfId="131" priority="130" stopIfTrue="1">
      <formula>LEN(TRIM(D45))=0</formula>
    </cfRule>
    <cfRule type="expression" dxfId="130" priority="131" stopIfTrue="1">
      <formula>IF(D45="нет",IF(E45&lt;&gt;"нет",1,0),0)=1</formula>
    </cfRule>
    <cfRule type="expression" dxfId="129" priority="132" stopIfTrue="1">
      <formula>IF(D45&gt;E45,1,0)=1</formula>
    </cfRule>
  </conditionalFormatting>
  <conditionalFormatting sqref="D46">
    <cfRule type="expression" dxfId="128" priority="127" stopIfTrue="1">
      <formula>LEN(TRIM(D46))=0</formula>
    </cfRule>
    <cfRule type="expression" dxfId="127" priority="128" stopIfTrue="1">
      <formula>IF(D46="нет",IF(E46&lt;&gt;"нет",1,0),0)=1</formula>
    </cfRule>
    <cfRule type="expression" dxfId="126" priority="129" stopIfTrue="1">
      <formula>IF(D46&gt;E46,1,0)=1</formula>
    </cfRule>
  </conditionalFormatting>
  <conditionalFormatting sqref="D47">
    <cfRule type="expression" dxfId="125" priority="124" stopIfTrue="1">
      <formula>LEN(TRIM(D47))=0</formula>
    </cfRule>
    <cfRule type="expression" dxfId="124" priority="125" stopIfTrue="1">
      <formula>IF(D47="нет",IF(E47&lt;&gt;"нет",1,0),0)=1</formula>
    </cfRule>
    <cfRule type="expression" dxfId="123" priority="126" stopIfTrue="1">
      <formula>IF(D47&gt;E47,1,0)=1</formula>
    </cfRule>
  </conditionalFormatting>
  <conditionalFormatting sqref="F35">
    <cfRule type="expression" dxfId="122" priority="121" stopIfTrue="1">
      <formula>LEN(TRIM(F35))=0</formula>
    </cfRule>
    <cfRule type="expression" dxfId="121" priority="122" stopIfTrue="1">
      <formula>IF(F35="нет",IF(G35&lt;&gt;"нет",1,0),0)=1</formula>
    </cfRule>
    <cfRule type="expression" dxfId="120" priority="123" stopIfTrue="1">
      <formula>IF(F35&gt;G35,1,0)=1</formula>
    </cfRule>
  </conditionalFormatting>
  <conditionalFormatting sqref="F36">
    <cfRule type="expression" dxfId="119" priority="118" stopIfTrue="1">
      <formula>LEN(TRIM(F36))=0</formula>
    </cfRule>
    <cfRule type="expression" dxfId="118" priority="119" stopIfTrue="1">
      <formula>IF(F36="нет",IF(G36&lt;&gt;"нет",1,0),0)=1</formula>
    </cfRule>
    <cfRule type="expression" dxfId="117" priority="120" stopIfTrue="1">
      <formula>IF(F36&gt;G36,1,0)=1</formula>
    </cfRule>
  </conditionalFormatting>
  <conditionalFormatting sqref="F37">
    <cfRule type="expression" dxfId="116" priority="115" stopIfTrue="1">
      <formula>LEN(TRIM(F37))=0</formula>
    </cfRule>
    <cfRule type="expression" dxfId="115" priority="116" stopIfTrue="1">
      <formula>IF(F37="нет",IF(G37&lt;&gt;"нет",1,0),0)=1</formula>
    </cfRule>
    <cfRule type="expression" dxfId="114" priority="117" stopIfTrue="1">
      <formula>IF(F37&gt;G37,1,0)=1</formula>
    </cfRule>
  </conditionalFormatting>
  <conditionalFormatting sqref="F38">
    <cfRule type="expression" dxfId="113" priority="112" stopIfTrue="1">
      <formula>LEN(TRIM(F38))=0</formula>
    </cfRule>
    <cfRule type="expression" dxfId="112" priority="113" stopIfTrue="1">
      <formula>IF(F38="нет",IF(G38&lt;&gt;"нет",1,0),0)=1</formula>
    </cfRule>
    <cfRule type="expression" dxfId="111" priority="114" stopIfTrue="1">
      <formula>IF(F38&gt;G38,1,0)=1</formula>
    </cfRule>
  </conditionalFormatting>
  <conditionalFormatting sqref="F39">
    <cfRule type="expression" dxfId="110" priority="109" stopIfTrue="1">
      <formula>LEN(TRIM(F39))=0</formula>
    </cfRule>
    <cfRule type="expression" dxfId="109" priority="110" stopIfTrue="1">
      <formula>IF(F39="нет",IF(G39&lt;&gt;"нет",1,0),0)=1</formula>
    </cfRule>
    <cfRule type="expression" dxfId="108" priority="111" stopIfTrue="1">
      <formula>IF(F39&gt;G39,1,0)=1</formula>
    </cfRule>
  </conditionalFormatting>
  <conditionalFormatting sqref="F40">
    <cfRule type="expression" dxfId="107" priority="106" stopIfTrue="1">
      <formula>LEN(TRIM(F40))=0</formula>
    </cfRule>
    <cfRule type="expression" dxfId="106" priority="107" stopIfTrue="1">
      <formula>IF(F40="нет",IF(G40&lt;&gt;"нет",1,0),0)=1</formula>
    </cfRule>
    <cfRule type="expression" dxfId="105" priority="108" stopIfTrue="1">
      <formula>IF(F40&gt;G40,1,0)=1</formula>
    </cfRule>
  </conditionalFormatting>
  <conditionalFormatting sqref="G35">
    <cfRule type="expression" dxfId="104" priority="103" stopIfTrue="1">
      <formula>LEN(TRIM(G35))=0</formula>
    </cfRule>
    <cfRule type="expression" dxfId="103" priority="104" stopIfTrue="1">
      <formula>IF(G35="нет",IF(H35&lt;&gt;"нет",1,0),0)=1</formula>
    </cfRule>
    <cfRule type="expression" dxfId="102" priority="105" stopIfTrue="1">
      <formula>IF(G35&gt;H35,1,0)=1</formula>
    </cfRule>
  </conditionalFormatting>
  <conditionalFormatting sqref="G36">
    <cfRule type="expression" dxfId="101" priority="100" stopIfTrue="1">
      <formula>LEN(TRIM(G36))=0</formula>
    </cfRule>
    <cfRule type="expression" dxfId="100" priority="101" stopIfTrue="1">
      <formula>IF(G36="нет",IF(H36&lt;&gt;"нет",1,0),0)=1</formula>
    </cfRule>
    <cfRule type="expression" dxfId="99" priority="102" stopIfTrue="1">
      <formula>IF(G36&gt;H36,1,0)=1</formula>
    </cfRule>
  </conditionalFormatting>
  <conditionalFormatting sqref="G37">
    <cfRule type="expression" dxfId="98" priority="97" stopIfTrue="1">
      <formula>LEN(TRIM(G37))=0</formula>
    </cfRule>
    <cfRule type="expression" dxfId="97" priority="98" stopIfTrue="1">
      <formula>IF(G37="нет",IF(H37&lt;&gt;"нет",1,0),0)=1</formula>
    </cfRule>
    <cfRule type="expression" dxfId="96" priority="99" stopIfTrue="1">
      <formula>IF(G37&gt;H37,1,0)=1</formula>
    </cfRule>
  </conditionalFormatting>
  <conditionalFormatting sqref="G38">
    <cfRule type="expression" dxfId="95" priority="94" stopIfTrue="1">
      <formula>LEN(TRIM(G38))=0</formula>
    </cfRule>
    <cfRule type="expression" dxfId="94" priority="95" stopIfTrue="1">
      <formula>IF(G38="нет",IF(H38&lt;&gt;"нет",1,0),0)=1</formula>
    </cfRule>
    <cfRule type="expression" dxfId="93" priority="96" stopIfTrue="1">
      <formula>IF(G38&gt;H38,1,0)=1</formula>
    </cfRule>
  </conditionalFormatting>
  <conditionalFormatting sqref="G39">
    <cfRule type="expression" dxfId="92" priority="91" stopIfTrue="1">
      <formula>LEN(TRIM(G39))=0</formula>
    </cfRule>
    <cfRule type="expression" dxfId="91" priority="92" stopIfTrue="1">
      <formula>IF(G39="нет",IF(H39&lt;&gt;"нет",1,0),0)=1</formula>
    </cfRule>
    <cfRule type="expression" dxfId="90" priority="93" stopIfTrue="1">
      <formula>IF(G39&gt;H39,1,0)=1</formula>
    </cfRule>
  </conditionalFormatting>
  <conditionalFormatting sqref="G40">
    <cfRule type="expression" dxfId="89" priority="88" stopIfTrue="1">
      <formula>LEN(TRIM(G40))=0</formula>
    </cfRule>
    <cfRule type="expression" dxfId="88" priority="89" stopIfTrue="1">
      <formula>IF(G40="нет",IF(H40&lt;&gt;"нет",1,0),0)=1</formula>
    </cfRule>
    <cfRule type="expression" dxfId="87" priority="90" stopIfTrue="1">
      <formula>IF(G40&gt;H40,1,0)=1</formula>
    </cfRule>
  </conditionalFormatting>
  <conditionalFormatting sqref="H35">
    <cfRule type="expression" dxfId="86" priority="85" stopIfTrue="1">
      <formula>LEN(TRIM(H35))=0</formula>
    </cfRule>
    <cfRule type="expression" dxfId="85" priority="86" stopIfTrue="1">
      <formula>IF(H35="нет",IF(I35&lt;&gt;"нет",1,0),0)=1</formula>
    </cfRule>
    <cfRule type="expression" dxfId="84" priority="87" stopIfTrue="1">
      <formula>IF(H35&gt;I35,1,0)=1</formula>
    </cfRule>
  </conditionalFormatting>
  <conditionalFormatting sqref="H36">
    <cfRule type="expression" dxfId="83" priority="82" stopIfTrue="1">
      <formula>LEN(TRIM(H36))=0</formula>
    </cfRule>
    <cfRule type="expression" dxfId="82" priority="83" stopIfTrue="1">
      <formula>IF(H36="нет",IF(I36&lt;&gt;"нет",1,0),0)=1</formula>
    </cfRule>
    <cfRule type="expression" dxfId="81" priority="84" stopIfTrue="1">
      <formula>IF(H36&gt;I36,1,0)=1</formula>
    </cfRule>
  </conditionalFormatting>
  <conditionalFormatting sqref="H37">
    <cfRule type="expression" dxfId="80" priority="79" stopIfTrue="1">
      <formula>LEN(TRIM(H37))=0</formula>
    </cfRule>
    <cfRule type="expression" dxfId="79" priority="80" stopIfTrue="1">
      <formula>IF(H37="нет",IF(I37&lt;&gt;"нет",1,0),0)=1</formula>
    </cfRule>
    <cfRule type="expression" dxfId="78" priority="81" stopIfTrue="1">
      <formula>IF(H37&gt;I37,1,0)=1</formula>
    </cfRule>
  </conditionalFormatting>
  <conditionalFormatting sqref="H38">
    <cfRule type="expression" dxfId="77" priority="76" stopIfTrue="1">
      <formula>LEN(TRIM(H38))=0</formula>
    </cfRule>
    <cfRule type="expression" dxfId="76" priority="77" stopIfTrue="1">
      <formula>IF(H38="нет",IF(I38&lt;&gt;"нет",1,0),0)=1</formula>
    </cfRule>
    <cfRule type="expression" dxfId="75" priority="78" stopIfTrue="1">
      <formula>IF(H38&gt;I38,1,0)=1</formula>
    </cfRule>
  </conditionalFormatting>
  <conditionalFormatting sqref="H39">
    <cfRule type="expression" dxfId="74" priority="73" stopIfTrue="1">
      <formula>LEN(TRIM(H39))=0</formula>
    </cfRule>
    <cfRule type="expression" dxfId="73" priority="74" stopIfTrue="1">
      <formula>IF(H39="нет",IF(I39&lt;&gt;"нет",1,0),0)=1</formula>
    </cfRule>
    <cfRule type="expression" dxfId="72" priority="75" stopIfTrue="1">
      <formula>IF(H39&gt;I39,1,0)=1</formula>
    </cfRule>
  </conditionalFormatting>
  <conditionalFormatting sqref="H40">
    <cfRule type="expression" dxfId="71" priority="70" stopIfTrue="1">
      <formula>LEN(TRIM(H40))=0</formula>
    </cfRule>
    <cfRule type="expression" dxfId="70" priority="71" stopIfTrue="1">
      <formula>IF(H40="нет",IF(I40&lt;&gt;"нет",1,0),0)=1</formula>
    </cfRule>
    <cfRule type="expression" dxfId="69" priority="72" stopIfTrue="1">
      <formula>IF(H40&gt;I40,1,0)=1</formula>
    </cfRule>
  </conditionalFormatting>
  <conditionalFormatting sqref="F41">
    <cfRule type="expression" dxfId="68" priority="67" stopIfTrue="1">
      <formula>LEN(TRIM(F41))=0</formula>
    </cfRule>
    <cfRule type="expression" dxfId="67" priority="68" stopIfTrue="1">
      <formula>IF(F41="нет",IF(G41&lt;&gt;"нет",1,0),0)=1</formula>
    </cfRule>
    <cfRule type="expression" dxfId="66" priority="69" stopIfTrue="1">
      <formula>IF(F41&gt;G41,1,0)=1</formula>
    </cfRule>
  </conditionalFormatting>
  <conditionalFormatting sqref="F42">
    <cfRule type="expression" dxfId="65" priority="64" stopIfTrue="1">
      <formula>LEN(TRIM(F42))=0</formula>
    </cfRule>
    <cfRule type="expression" dxfId="64" priority="65" stopIfTrue="1">
      <formula>IF(F42="нет",IF(G42&lt;&gt;"нет",1,0),0)=1</formula>
    </cfRule>
    <cfRule type="expression" dxfId="63" priority="66" stopIfTrue="1">
      <formula>IF(F42&gt;G42,1,0)=1</formula>
    </cfRule>
  </conditionalFormatting>
  <conditionalFormatting sqref="F43">
    <cfRule type="expression" dxfId="62" priority="61" stopIfTrue="1">
      <formula>LEN(TRIM(F43))=0</formula>
    </cfRule>
    <cfRule type="expression" dxfId="61" priority="62" stopIfTrue="1">
      <formula>IF(F43="нет",IF(G43&lt;&gt;"нет",1,0),0)=1</formula>
    </cfRule>
    <cfRule type="expression" dxfId="60" priority="63" stopIfTrue="1">
      <formula>IF(F43&gt;G43,1,0)=1</formula>
    </cfRule>
  </conditionalFormatting>
  <conditionalFormatting sqref="F44">
    <cfRule type="expression" dxfId="59" priority="58" stopIfTrue="1">
      <formula>LEN(TRIM(F44))=0</formula>
    </cfRule>
    <cfRule type="expression" dxfId="58" priority="59" stopIfTrue="1">
      <formula>IF(F44="нет",IF(G44&lt;&gt;"нет",1,0),0)=1</formula>
    </cfRule>
    <cfRule type="expression" dxfId="57" priority="60" stopIfTrue="1">
      <formula>IF(F44&gt;G44,1,0)=1</formula>
    </cfRule>
  </conditionalFormatting>
  <conditionalFormatting sqref="F45">
    <cfRule type="expression" dxfId="56" priority="55" stopIfTrue="1">
      <formula>LEN(TRIM(F45))=0</formula>
    </cfRule>
    <cfRule type="expression" dxfId="55" priority="56" stopIfTrue="1">
      <formula>IF(F45="нет",IF(G45&lt;&gt;"нет",1,0),0)=1</formula>
    </cfRule>
    <cfRule type="expression" dxfId="54" priority="57" stopIfTrue="1">
      <formula>IF(F45&gt;G45,1,0)=1</formula>
    </cfRule>
  </conditionalFormatting>
  <conditionalFormatting sqref="F46">
    <cfRule type="expression" dxfId="53" priority="52" stopIfTrue="1">
      <formula>LEN(TRIM(F46))=0</formula>
    </cfRule>
    <cfRule type="expression" dxfId="52" priority="53" stopIfTrue="1">
      <formula>IF(F46="нет",IF(G46&lt;&gt;"нет",1,0),0)=1</formula>
    </cfRule>
    <cfRule type="expression" dxfId="51" priority="54" stopIfTrue="1">
      <formula>IF(F46&gt;G46,1,0)=1</formula>
    </cfRule>
  </conditionalFormatting>
  <conditionalFormatting sqref="F47">
    <cfRule type="expression" dxfId="50" priority="49" stopIfTrue="1">
      <formula>LEN(TRIM(F47))=0</formula>
    </cfRule>
    <cfRule type="expression" dxfId="49" priority="50" stopIfTrue="1">
      <formula>IF(F47="нет",IF(G47&lt;&gt;"нет",1,0),0)=1</formula>
    </cfRule>
    <cfRule type="expression" dxfId="48" priority="51" stopIfTrue="1">
      <formula>IF(F47&gt;G47,1,0)=1</formula>
    </cfRule>
  </conditionalFormatting>
  <conditionalFormatting sqref="G41">
    <cfRule type="expression" dxfId="47" priority="46" stopIfTrue="1">
      <formula>LEN(TRIM(G41))=0</formula>
    </cfRule>
    <cfRule type="expression" dxfId="46" priority="47" stopIfTrue="1">
      <formula>IF(G41="нет",IF(H41&lt;&gt;"нет",1,0),0)=1</formula>
    </cfRule>
    <cfRule type="expression" dxfId="45" priority="48" stopIfTrue="1">
      <formula>IF(G41&gt;H41,1,0)=1</formula>
    </cfRule>
  </conditionalFormatting>
  <conditionalFormatting sqref="G42">
    <cfRule type="expression" dxfId="44" priority="43" stopIfTrue="1">
      <formula>LEN(TRIM(G42))=0</formula>
    </cfRule>
    <cfRule type="expression" dxfId="43" priority="44" stopIfTrue="1">
      <formula>IF(G42="нет",IF(H42&lt;&gt;"нет",1,0),0)=1</formula>
    </cfRule>
    <cfRule type="expression" dxfId="42" priority="45" stopIfTrue="1">
      <formula>IF(G42&gt;H42,1,0)=1</formula>
    </cfRule>
  </conditionalFormatting>
  <conditionalFormatting sqref="G43">
    <cfRule type="expression" dxfId="41" priority="40" stopIfTrue="1">
      <formula>LEN(TRIM(G43))=0</formula>
    </cfRule>
    <cfRule type="expression" dxfId="40" priority="41" stopIfTrue="1">
      <formula>IF(G43="нет",IF(H43&lt;&gt;"нет",1,0),0)=1</formula>
    </cfRule>
    <cfRule type="expression" dxfId="39" priority="42" stopIfTrue="1">
      <formula>IF(G43&gt;H43,1,0)=1</formula>
    </cfRule>
  </conditionalFormatting>
  <conditionalFormatting sqref="G44">
    <cfRule type="expression" dxfId="38" priority="37" stopIfTrue="1">
      <formula>LEN(TRIM(G44))=0</formula>
    </cfRule>
    <cfRule type="expression" dxfId="37" priority="38" stopIfTrue="1">
      <formula>IF(G44="нет",IF(H44&lt;&gt;"нет",1,0),0)=1</formula>
    </cfRule>
    <cfRule type="expression" dxfId="36" priority="39" stopIfTrue="1">
      <formula>IF(G44&gt;H44,1,0)=1</formula>
    </cfRule>
  </conditionalFormatting>
  <conditionalFormatting sqref="G45">
    <cfRule type="expression" dxfId="35" priority="34" stopIfTrue="1">
      <formula>LEN(TRIM(G45))=0</formula>
    </cfRule>
    <cfRule type="expression" dxfId="34" priority="35" stopIfTrue="1">
      <formula>IF(G45="нет",IF(H45&lt;&gt;"нет",1,0),0)=1</formula>
    </cfRule>
    <cfRule type="expression" dxfId="33" priority="36" stopIfTrue="1">
      <formula>IF(G45&gt;H45,1,0)=1</formula>
    </cfRule>
  </conditionalFormatting>
  <conditionalFormatting sqref="G46">
    <cfRule type="expression" dxfId="32" priority="31" stopIfTrue="1">
      <formula>LEN(TRIM(G46))=0</formula>
    </cfRule>
    <cfRule type="expression" dxfId="31" priority="32" stopIfTrue="1">
      <formula>IF(G46="нет",IF(H46&lt;&gt;"нет",1,0),0)=1</formula>
    </cfRule>
    <cfRule type="expression" dxfId="30" priority="33" stopIfTrue="1">
      <formula>IF(G46&gt;H46,1,0)=1</formula>
    </cfRule>
  </conditionalFormatting>
  <conditionalFormatting sqref="G47">
    <cfRule type="expression" dxfId="29" priority="28" stopIfTrue="1">
      <formula>LEN(TRIM(G47))=0</formula>
    </cfRule>
    <cfRule type="expression" dxfId="28" priority="29" stopIfTrue="1">
      <formula>IF(G47="нет",IF(H47&lt;&gt;"нет",1,0),0)=1</formula>
    </cfRule>
    <cfRule type="expression" dxfId="27" priority="30" stopIfTrue="1">
      <formula>IF(G47&gt;H47,1,0)=1</formula>
    </cfRule>
  </conditionalFormatting>
  <conditionalFormatting sqref="H41">
    <cfRule type="expression" dxfId="26" priority="25" stopIfTrue="1">
      <formula>LEN(TRIM(H41))=0</formula>
    </cfRule>
    <cfRule type="expression" dxfId="25" priority="26" stopIfTrue="1">
      <formula>IF(H41="нет",IF(I41&lt;&gt;"нет",1,0),0)=1</formula>
    </cfRule>
    <cfRule type="expression" dxfId="24" priority="27" stopIfTrue="1">
      <formula>IF(H41&gt;I41,1,0)=1</formula>
    </cfRule>
  </conditionalFormatting>
  <conditionalFormatting sqref="H42">
    <cfRule type="expression" dxfId="23" priority="22" stopIfTrue="1">
      <formula>LEN(TRIM(H42))=0</formula>
    </cfRule>
    <cfRule type="expression" dxfId="22" priority="23" stopIfTrue="1">
      <formula>IF(H42="нет",IF(I42&lt;&gt;"нет",1,0),0)=1</formula>
    </cfRule>
    <cfRule type="expression" dxfId="21" priority="24" stopIfTrue="1">
      <formula>IF(H42&gt;I42,1,0)=1</formula>
    </cfRule>
  </conditionalFormatting>
  <conditionalFormatting sqref="H43">
    <cfRule type="expression" dxfId="20" priority="19" stopIfTrue="1">
      <formula>LEN(TRIM(H43))=0</formula>
    </cfRule>
    <cfRule type="expression" dxfId="19" priority="20" stopIfTrue="1">
      <formula>IF(H43="нет",IF(I43&lt;&gt;"нет",1,0),0)=1</formula>
    </cfRule>
    <cfRule type="expression" dxfId="18" priority="21" stopIfTrue="1">
      <formula>IF(H43&gt;I43,1,0)=1</formula>
    </cfRule>
  </conditionalFormatting>
  <conditionalFormatting sqref="H44">
    <cfRule type="expression" dxfId="17" priority="16" stopIfTrue="1">
      <formula>LEN(TRIM(H44))=0</formula>
    </cfRule>
    <cfRule type="expression" dxfId="16" priority="17" stopIfTrue="1">
      <formula>IF(H44="нет",IF(I44&lt;&gt;"нет",1,0),0)=1</formula>
    </cfRule>
    <cfRule type="expression" dxfId="15" priority="18" stopIfTrue="1">
      <formula>IF(H44&gt;I44,1,0)=1</formula>
    </cfRule>
  </conditionalFormatting>
  <conditionalFormatting sqref="H45">
    <cfRule type="expression" dxfId="14" priority="13" stopIfTrue="1">
      <formula>LEN(TRIM(H45))=0</formula>
    </cfRule>
    <cfRule type="expression" dxfId="13" priority="14" stopIfTrue="1">
      <formula>IF(H45="нет",IF(I45&lt;&gt;"нет",1,0),0)=1</formula>
    </cfRule>
    <cfRule type="expression" dxfId="12" priority="15" stopIfTrue="1">
      <formula>IF(H45&gt;I45,1,0)=1</formula>
    </cfRule>
  </conditionalFormatting>
  <conditionalFormatting sqref="H46">
    <cfRule type="expression" dxfId="11" priority="10" stopIfTrue="1">
      <formula>LEN(TRIM(H46))=0</formula>
    </cfRule>
    <cfRule type="expression" dxfId="10" priority="11" stopIfTrue="1">
      <formula>IF(H46="нет",IF(I46&lt;&gt;"нет",1,0),0)=1</formula>
    </cfRule>
    <cfRule type="expression" dxfId="9" priority="12" stopIfTrue="1">
      <formula>IF(H46&gt;I46,1,0)=1</formula>
    </cfRule>
  </conditionalFormatting>
  <conditionalFormatting sqref="H47">
    <cfRule type="expression" dxfId="8" priority="7" stopIfTrue="1">
      <formula>LEN(TRIM(H47))=0</formula>
    </cfRule>
    <cfRule type="expression" dxfId="7" priority="8" stopIfTrue="1">
      <formula>IF(H47="нет",IF(I47&lt;&gt;"нет",1,0),0)=1</formula>
    </cfRule>
    <cfRule type="expression" dxfId="6" priority="9" stopIfTrue="1">
      <formula>IF(H47&gt;I47,1,0)=1</formula>
    </cfRule>
  </conditionalFormatting>
  <conditionalFormatting sqref="O8:O28 P22 O30:O47">
    <cfRule type="expression" dxfId="5" priority="1" stopIfTrue="1">
      <formula>LEN(TRIM(O8))=0</formula>
    </cfRule>
    <cfRule type="expression" dxfId="4" priority="2" stopIfTrue="1">
      <formula>IF(O8="нет",IF(P8&lt;&gt;"нет",1,0),0)=1</formula>
    </cfRule>
    <cfRule type="expression" dxfId="3" priority="3" stopIfTrue="1">
      <formula>IF(O8&gt;P8,1,0)=1</formula>
    </cfRule>
  </conditionalFormatting>
  <conditionalFormatting sqref="P8:P21 P23:P47 O29">
    <cfRule type="expression" dxfId="2" priority="4" stopIfTrue="1">
      <formula>LEN(TRIM(O8))=0</formula>
    </cfRule>
    <cfRule type="expression" dxfId="1" priority="5" stopIfTrue="1">
      <formula>IF(O8="нет",IF(N8&lt;&gt;"нет",1,0),0)=1</formula>
    </cfRule>
    <cfRule type="expression" dxfId="0" priority="6" stopIfTrue="1">
      <formula>IF(O8&gt;N8*3,1,0)=1</formula>
    </cfRule>
  </conditionalFormatting>
  <dataValidations count="5">
    <dataValidation type="custom" allowBlank="1" showInputMessage="1" showErrorMessage="1" sqref="C8:H47">
      <formula1>OR(EXACT(C8,"нет"),SIGN(IF(ISTEXT(C8),0,C8)&gt;0))</formula1>
    </dataValidation>
    <dataValidation type="custom" allowBlank="1" showInputMessage="1" showErrorMessage="1" sqref="M8:R47">
      <formula1>OR(EXACT(M8,"нет"),SIGN(IF(ISTEXT(M8),0,M8)&gt;0))</formula1>
    </dataValidation>
    <dataValidation type="custom" allowBlank="1" showInputMessage="1" showErrorMessage="1" sqref="W8:AB47">
      <formula1>OR(EXACT(W8,"нет"),SIGN(IF(ISTEXT(W8),0,W8)&gt;0))</formula1>
    </dataValidation>
    <dataValidation type="custom" allowBlank="1" showInputMessage="1" showErrorMessage="1" sqref="AG8:AP47">
      <formula1>OR(EXACT(AG8,"нет"),SIGN(IF(ISTEXT(AG8),0,AG8)&gt;0))</formula1>
    </dataValidation>
    <dataValidation type="custom" allowBlank="1" showInputMessage="1" showErrorMessage="1" sqref="AU8:AV47">
      <formula1>OR(EXACT(AU8,"нет"),SIGN(IF(ISTEXT(AU8),0,AU8)&gt;0))</formula1>
    </dataValidation>
  </dataValidations>
  <pageMargins left="0.25" right="0.25" top="0.75" bottom="0.75" header="0.3" footer="0.3"/>
  <pageSetup paperSize="121" scale="56" firstPageNumber="0" fitToHeight="0" orientation="landscape" r:id="rId1"/>
  <colBreaks count="1" manualBreakCount="1">
    <brk id="24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мониторинга МО </vt:lpstr>
      <vt:lpstr>'Форма мониторинга МО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iks4</dc:creator>
  <cp:lastModifiedBy>400</cp:lastModifiedBy>
  <cp:lastPrinted>2020-06-02T06:03:34Z</cp:lastPrinted>
  <dcterms:created xsi:type="dcterms:W3CDTF">2006-09-16T00:00:00Z</dcterms:created>
  <dcterms:modified xsi:type="dcterms:W3CDTF">2021-05-12T12:10:49Z</dcterms:modified>
</cp:coreProperties>
</file>